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а 01.05.14г" sheetId="1" r:id="rId1"/>
  </sheets>
  <definedNames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<sst xmlns="http://schemas.openxmlformats.org/spreadsheetml/2006/main" count="381" uniqueCount="203">
  <si>
    <t>0103РПВ030000</t>
  </si>
  <si>
    <t>0103РПВ060000</t>
  </si>
  <si>
    <t>отчет на 01.01.2013 года</t>
  </si>
  <si>
    <t>Плановый период</t>
  </si>
  <si>
    <t>1.1.   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</si>
  <si>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1.1.1.   финансирование расходов на содержание органов местного самоуправления поселений</t>
  </si>
  <si>
    <t>1.1.4.  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</si>
  <si>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1.1.12.  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</si>
  <si>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1.1.11.  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</si>
  <si>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1.1.13.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</si>
  <si>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1.1.15.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</si>
  <si>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1.1.20.   создание условий для организации досуга и обеспечения жителей поселения услугами организаций культуры</t>
  </si>
  <si>
    <t>0101РПА310000</t>
  </si>
  <si>
    <t>1.1.32.  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</si>
  <si>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1.3.3.   осуществление отдельных государственных полномочий в сфере профилактики безнадзорности и правонарушений несовершеннолетних</t>
  </si>
  <si>
    <t>1.3.1.   осуществление первичного воинского учета на территориях, где отсутствуют военные  комиссариаты</t>
  </si>
  <si>
    <t xml:space="preserve">1.3.   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</si>
  <si>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22-02-2012 - не установлен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</si>
  <si>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</si>
  <si>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</si>
  <si>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</si>
  <si>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</si>
  <si>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</si>
  <si>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</si>
  <si>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</si>
  <si>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</si>
  <si>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</si>
  <si>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</si>
  <si>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</si>
  <si>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</si>
  <si>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</si>
  <si>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</si>
  <si>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</si>
  <si>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</si>
  <si>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</si>
  <si>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</si>
  <si>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</si>
  <si>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</si>
  <si>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</si>
  <si>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</si>
  <si>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</si>
  <si>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</si>
  <si>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</si>
  <si>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Федеральный закон от 02-03-2007 №25-ФЗ "О муниципальной службе в Российской Федерации"</t>
  </si>
  <si>
    <t>ст. 34</t>
  </si>
  <si>
    <t>Закон Ленинградской области от 11-03-2008 №14-оз "О правовом регулировании муниципальной службы в Ленинградской области"</t>
  </si>
  <si>
    <t>19-04-2008 -не установлен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</si>
  <si>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</si>
  <si>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</si>
  <si>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 xml:space="preserve">  </t>
  </si>
  <si>
    <t>0107</t>
  </si>
  <si>
    <t>06-10-2003 - не установлен</t>
  </si>
  <si>
    <t>Закон Ленинградской области от 15-03-2012 № 20-оз "О муниципальных выборах в Ленинградской области"</t>
  </si>
  <si>
    <t>1202</t>
  </si>
  <si>
    <t>ст. 14</t>
  </si>
  <si>
    <t>0409</t>
  </si>
  <si>
    <t>0501</t>
  </si>
  <si>
    <t>Федеральный закон  от 29-12-2004 №188-ФЗ "Жилищный кодекс РФ"</t>
  </si>
  <si>
    <t>ст. 2</t>
  </si>
  <si>
    <t>0408</t>
  </si>
  <si>
    <t>0310</t>
  </si>
  <si>
    <t>Федеральный закон от 21-12-1994 №69-ФЗ "О пожарной безопасности"</t>
  </si>
  <si>
    <t>ст. 19</t>
  </si>
  <si>
    <t>0801</t>
  </si>
  <si>
    <t>Федеральный закон от 29-12-1994 №78-ФЗ "О библиотечном деле"</t>
  </si>
  <si>
    <t>ст. 40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</si>
  <si>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</si>
  <si>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</si>
  <si>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0503</t>
  </si>
  <si>
    <t>0104</t>
  </si>
  <si>
    <t>0412</t>
  </si>
  <si>
    <t>0309</t>
  </si>
  <si>
    <t>0707</t>
  </si>
  <si>
    <t>0203</t>
  </si>
  <si>
    <t>08-05-2006 - не установлен</t>
  </si>
  <si>
    <t>21-06-2006 - не установлен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</si>
  <si>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</si>
  <si>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</si>
  <si>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</si>
  <si>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</si>
  <si>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</si>
  <si>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ИТОГО</t>
  </si>
  <si>
    <t>расходные обязательства поселений</t>
  </si>
  <si>
    <t>Глава Администрации МО "Город Ивангород"</t>
  </si>
  <si>
    <t>М.Б.Корнеев</t>
  </si>
  <si>
    <t>тел. 51195</t>
  </si>
  <si>
    <t>1. Расходные обязательства поселений</t>
  </si>
  <si>
    <t>0102</t>
  </si>
  <si>
    <t>0103</t>
  </si>
  <si>
    <t>0111</t>
  </si>
  <si>
    <t>0113</t>
  </si>
  <si>
    <t>1001</t>
  </si>
  <si>
    <t>1003</t>
  </si>
  <si>
    <t>1301</t>
  </si>
  <si>
    <t>КОД</t>
  </si>
  <si>
    <t>0100РП0000099</t>
  </si>
  <si>
    <t>0101РПА000000</t>
  </si>
  <si>
    <t>0101РПА010000</t>
  </si>
  <si>
    <t>0101РПА020000</t>
  </si>
  <si>
    <t>0505</t>
  </si>
  <si>
    <t>0502</t>
  </si>
  <si>
    <t>0101РПА040000</t>
  </si>
  <si>
    <t>0101РПА070000</t>
  </si>
  <si>
    <t>0101РПА080000</t>
  </si>
  <si>
    <t>0101РПА011000</t>
  </si>
  <si>
    <t>0101РПА012000</t>
  </si>
  <si>
    <t>0101РПА013000</t>
  </si>
  <si>
    <t>0101РПА014000</t>
  </si>
  <si>
    <t>0314</t>
  </si>
  <si>
    <t>0101РПА015000</t>
  </si>
  <si>
    <t>0101РПА017000</t>
  </si>
  <si>
    <t>0101РПА018000</t>
  </si>
  <si>
    <t>0101РПА019000</t>
  </si>
  <si>
    <t>0804</t>
  </si>
  <si>
    <t>0101РПА023000</t>
  </si>
  <si>
    <t>1101</t>
  </si>
  <si>
    <t>1102</t>
  </si>
  <si>
    <t>1100</t>
  </si>
  <si>
    <t>1105</t>
  </si>
  <si>
    <t>1.1.39.   организация и осуществление мероприятий по работе с детьми и молодежью в поселении</t>
  </si>
  <si>
    <t>0101РПА027000</t>
  </si>
  <si>
    <t>0101РПА028000</t>
  </si>
  <si>
    <t>0101РПА032000</t>
  </si>
  <si>
    <t>0101РПА039000</t>
  </si>
  <si>
    <t>0103РПВ000000</t>
  </si>
  <si>
    <t>0103РПВ010000</t>
  </si>
  <si>
    <t>фактически исполнено  2013г.</t>
  </si>
  <si>
    <t>ст. 23</t>
  </si>
  <si>
    <t xml:space="preserve"> п. 4</t>
  </si>
  <si>
    <t>Исп.</t>
  </si>
  <si>
    <t>Глумова Т.М.</t>
  </si>
  <si>
    <t>Областной закон от 24.12.2013 № 102-оз "Об областном бюджете Ленинградской области на 2014 год и на плановый период 2015 и 2016 годов"</t>
  </si>
  <si>
    <t>01-01-2014 - 31-12-2014</t>
  </si>
  <si>
    <t>21.05.2014г.</t>
  </si>
  <si>
    <t>п/п1.1, п1.</t>
  </si>
  <si>
    <t>Областной закон от 24.12.2013 № 101-оз "Об областном бюджете Ленинградской области на 2013 год и на плановый период 2014 и 2015 годов"</t>
  </si>
  <si>
    <t>ст. 10</t>
  </si>
  <si>
    <t>ст.11</t>
  </si>
  <si>
    <t>Областной закон от 25.12.2012 № 101-оз "Об областном бюджете Ленинградской области на 2013 год и на плановый период 2014 и 2015 годов"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</si>
  <si>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</si>
  <si>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01-01-2013 - 31-12-2013</t>
  </si>
  <si>
    <t>Областной закон от 25.12.2012 № 101-оз "Об областном бюджете Ленинградской области на 2013 год и на плановый период 2014 и 20115 годов"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</si>
  <si>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несовершеннолетних"</t>
  </si>
  <si>
    <t>Постановление Правительства РФ от 29-04-2006 № 258 "О субвенциях на осуществление полномочий по первичному воинскому учету на территориях, где отсутствуют военные комиссариаты"</t>
  </si>
  <si>
    <t>п/п1.3, п1.</t>
  </si>
  <si>
    <t>п/п1.4, п1.</t>
  </si>
  <si>
    <t>п/п 1.43, п1.</t>
  </si>
  <si>
    <t>ст. 14,35,36,38</t>
  </si>
  <si>
    <t>п/п 1.40, п1.</t>
  </si>
  <si>
    <t>п/п 1.46, п1.</t>
  </si>
  <si>
    <t>Наименование полномочия, расходного обязательства</t>
  </si>
  <si>
    <t xml:space="preserve">1.1.2. 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</t>
  </si>
  <si>
    <t>2007-07-01</t>
  </si>
  <si>
    <t>1.1.7. 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</si>
  <si>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1.1.8.  формирование, утверждение, исполнение бюджета поселения и контроль за исполнением данного бюджета</t>
  </si>
  <si>
    <t>1.1.10.    владение, пользование и распоряжение имуществом, находящимся в муниципальной собственности поселения</t>
  </si>
  <si>
    <t>2012-01-01</t>
  </si>
  <si>
    <t>1.1.14.    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</si>
  <si>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1.1.17.  обеспечение первичных мер пожарной безопасности в границах населенных пунктов поселения</t>
  </si>
  <si>
    <t>1.1.18.    создание условий для обеспечения жителей поселения услугами связи, общественного питания, торговли и бытового обслуживания</t>
  </si>
  <si>
    <t>1.1.19.    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</si>
  <si>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1.1.23.    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</si>
  <si>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1.1.27.    организация сбора и вывоза бытовых отходов и мусора</t>
  </si>
  <si>
    <t xml:space="preserve">1.1.28.  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</si>
  <si>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1.1.31. организация ритуальных услуг и содержание мест захоронения</t>
  </si>
  <si>
    <t>2009-01-01</t>
  </si>
  <si>
    <t>1.3.6.  осуществление отдельных государственных полномочий Ленинградской области в сфере административных правоотношений</t>
  </si>
  <si>
    <t>Решение Совета депутатов МО "Город Ивангород" "Об установлении расходных обязательств муниципального образования "Город Ивангород Кингисеппского муниципального района Ленинградской области" № 13</t>
  </si>
  <si>
    <t>в целом</t>
  </si>
  <si>
    <t>09.01.2014 - 31.12.2014</t>
  </si>
  <si>
    <t>21.05.2014- не установлен</t>
  </si>
  <si>
    <t>п/п1.6;1.49, п1.</t>
  </si>
  <si>
    <t>п/п 1.1;1.2; 1.35 -1.41,1.45;1.47;1.48; п1.</t>
  </si>
  <si>
    <t>Код  бюджетной 
классификации (Рз, Прз)</t>
  </si>
  <si>
    <t xml:space="preserve">текущий финан-
совый год </t>
  </si>
  <si>
    <t>запла-
нировано
 на 2013 г.</t>
  </si>
  <si>
    <t>01-01-2006 - 
не установлен</t>
  </si>
  <si>
    <t>01-06-2007 -
не установлен</t>
  </si>
  <si>
    <t>01-03-2005 
- не установлен</t>
  </si>
  <si>
    <t>06-10-2003 
- не установлен</t>
  </si>
  <si>
    <t>05-01-1995-
не установлен</t>
  </si>
  <si>
    <t>02-01-1995 - 
не установлен</t>
  </si>
  <si>
    <t>06-10-2003 - 
не установлен</t>
  </si>
  <si>
    <t>06-10-2003 - н
е установлен</t>
  </si>
  <si>
    <t>п/п. 1.5, п1.</t>
  </si>
  <si>
    <t>п/п. 1.7, п1.</t>
  </si>
  <si>
    <t>п./п. 1.8,1.10, п1.</t>
  </si>
  <si>
    <t>п./п. 1.11, п1.</t>
  </si>
  <si>
    <t>п./п. 1.12, п1.</t>
  </si>
  <si>
    <t>п./п. 1.13, п1.</t>
  </si>
  <si>
    <t>п./п. 1.14, п1.</t>
  </si>
  <si>
    <t>п./п. 1.17, п1.</t>
  </si>
  <si>
    <t>п./п. 1.20, п1.</t>
  </si>
  <si>
    <t>п/п. 1.21, п1.</t>
  </si>
  <si>
    <t>п./п. 1.24, п1.</t>
  </si>
  <si>
    <t>п./п1.25, п1.</t>
  </si>
  <si>
    <t>п./п. 1.29, п1.</t>
  </si>
  <si>
    <t>Решение Совета депутатов МО "Город Ивангород" "Об установлении расходных обязательств муниципального образования "Город Ивангород Кингисеппского муниципального района Ленинградской области" № 13 от 21.05.2014г.</t>
  </si>
  <si>
    <t>Постановление Администрации МО"Город Ивангород" № 02-П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административных правоотношений на 2014 год" от 09.01.2014г.</t>
  </si>
  <si>
    <t>09.01.2014 - 31.12.2014г.</t>
  </si>
  <si>
    <t>Постановление Администрации МО"Город Ивангород" № 03-П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области в сфере профилактики безнадзорности и правонарушений несовершеннолетних в  2014 году" от 09.01.2014г.</t>
  </si>
  <si>
    <t xml:space="preserve">Постановление Администрации МО"Город Ивангород" № 01-П "Об утверждении Порядка расходования средств субвенции на осуществление Администрацией МО "Город Ивангород" отдельных государственных полномочий по первичному воинскому учету на территориях, где отсутствуют военные комиссариаты, на 2014 год" от 09.01.2014г. </t>
  </si>
  <si>
    <t xml:space="preserve"> Плановый реестр расходных обязательств МО  "Город Ивангород" на 2014 - 2016 г.г.(по состоянию на 01.05.2014г)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</si>
</sst>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_ ;[Red]\-0\ "/>
    <numFmt numFmtId="172" formatCode="[$-FC19]d\ mmmm\ yyyy\ &quot;г.&quot;"/>
    <numFmt numFmtId="173" formatCode="dd/mm/yy;@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>
      <alignment horizontal="center" vertical="center" textRotation="90" wrapText="1"/>
    </xf>
    <xf numFmtId="164" fontId="22" fillId="0" borderId="14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textRotation="90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textRotation="90" wrapText="1"/>
    </xf>
    <xf numFmtId="0" fontId="20" fillId="0" borderId="19" xfId="0" applyNumberFormat="1" applyFont="1" applyFill="1" applyBorder="1" applyAlignment="1">
      <alignment horizontal="center" vertical="center" textRotation="90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textRotation="90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textRotation="90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textRotation="90" wrapText="1"/>
    </xf>
    <xf numFmtId="0" fontId="20" fillId="0" borderId="28" xfId="0" applyNumberFormat="1" applyFont="1" applyFill="1" applyBorder="1" applyAlignment="1">
      <alignment horizontal="center" vertical="center" textRotation="90" wrapText="1"/>
    </xf>
    <xf numFmtId="0" fontId="20" fillId="0" borderId="29" xfId="0" applyNumberFormat="1" applyFont="1" applyFill="1" applyBorder="1" applyAlignment="1">
      <alignment horizontal="center" vertical="center" textRotation="90" wrapText="1"/>
    </xf>
    <xf numFmtId="0" fontId="20" fillId="0" borderId="30" xfId="0" applyNumberFormat="1" applyFont="1" applyFill="1" applyBorder="1" applyAlignment="1">
      <alignment horizontal="center" vertical="center" textRotation="90" wrapText="1"/>
    </xf>
    <xf numFmtId="0" fontId="22" fillId="0" borderId="27" xfId="0" applyNumberFormat="1" applyFont="1" applyFill="1" applyBorder="1" applyAlignment="1">
      <alignment horizontal="center" vertical="center" textRotation="90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23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20" fillId="0" borderId="32" xfId="0" applyNumberFormat="1" applyFont="1" applyFill="1" applyBorder="1" applyAlignment="1">
      <alignment horizontal="center" vertical="top" wrapText="1"/>
    </xf>
    <xf numFmtId="0" fontId="20" fillId="0" borderId="33" xfId="0" applyNumberFormat="1" applyFont="1" applyFill="1" applyBorder="1" applyAlignment="1">
      <alignment horizontal="center" vertical="top" wrapText="1"/>
    </xf>
    <xf numFmtId="0" fontId="20" fillId="0" borderId="34" xfId="0" applyNumberFormat="1" applyFont="1" applyFill="1" applyBorder="1" applyAlignment="1">
      <alignment horizontal="center" vertical="top" wrapText="1"/>
    </xf>
    <xf numFmtId="0" fontId="20" fillId="0" borderId="35" xfId="0" applyNumberFormat="1" applyFont="1" applyFill="1" applyBorder="1" applyAlignment="1">
      <alignment horizontal="center" vertical="top" wrapText="1"/>
    </xf>
    <xf numFmtId="0" fontId="20" fillId="0" borderId="36" xfId="0" applyNumberFormat="1" applyFont="1" applyFill="1" applyBorder="1" applyAlignment="1">
      <alignment horizontal="center" vertical="top" wrapText="1"/>
    </xf>
    <xf numFmtId="0" fontId="20" fillId="0" borderId="37" xfId="0" applyNumberFormat="1" applyFont="1" applyFill="1" applyBorder="1" applyAlignment="1">
      <alignment horizontal="center" vertical="top" wrapText="1"/>
    </xf>
    <xf numFmtId="0" fontId="20" fillId="0" borderId="38" xfId="0" applyNumberFormat="1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NumberFormat="1" applyFont="1" applyFill="1" applyBorder="1" applyAlignment="1">
      <alignment horizontal="center" vertical="center" textRotation="90" wrapText="1"/>
    </xf>
    <xf numFmtId="0" fontId="20" fillId="0" borderId="41" xfId="0" applyNumberFormat="1" applyFont="1" applyFill="1" applyBorder="1" applyAlignment="1">
      <alignment horizontal="center" vertical="center" textRotation="90" wrapText="1"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>
      <alignment horizontal="center" vertical="top" wrapText="1"/>
    </xf>
    <xf numFmtId="0" fontId="20" fillId="0" borderId="44" xfId="0" applyNumberFormat="1" applyFont="1" applyFill="1" applyBorder="1" applyAlignment="1">
      <alignment horizontal="center" vertical="top" wrapText="1"/>
    </xf>
    <xf numFmtId="0" fontId="23" fillId="0" borderId="45" xfId="0" applyNumberFormat="1" applyFont="1" applyFill="1" applyBorder="1" applyAlignment="1" applyProtection="1">
      <alignment horizontal="center" vertical="center" wrapText="1"/>
      <protection/>
    </xf>
    <xf numFmtId="0" fontId="20" fillId="0" borderId="46" xfId="0" applyNumberFormat="1" applyFont="1" applyFill="1" applyBorder="1" applyAlignment="1">
      <alignment horizontal="center" vertical="top" wrapText="1"/>
    </xf>
    <xf numFmtId="0" fontId="20" fillId="0" borderId="47" xfId="0" applyNumberFormat="1" applyFont="1" applyFill="1" applyBorder="1" applyAlignment="1">
      <alignment horizontal="center" vertical="top" wrapText="1"/>
    </xf>
    <xf numFmtId="0" fontId="20" fillId="0" borderId="48" xfId="0" applyNumberFormat="1" applyFont="1" applyFill="1" applyBorder="1" applyAlignment="1">
      <alignment horizontal="center" vertical="top" wrapText="1"/>
    </xf>
    <xf numFmtId="0" fontId="20" fillId="0" borderId="49" xfId="0" applyNumberFormat="1" applyFont="1" applyFill="1" applyBorder="1" applyAlignment="1">
      <alignment horizontal="center" vertical="top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textRotation="90" wrapText="1" shrinkToFit="1"/>
      <protection locked="0"/>
    </xf>
    <xf numFmtId="0" fontId="2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43" xfId="0" applyNumberFormat="1" applyFont="1" applyFill="1" applyBorder="1" applyAlignment="1" applyProtection="1">
      <alignment horizontal="center" vertical="top" wrapText="1"/>
      <protection/>
    </xf>
    <xf numFmtId="164" fontId="22" fillId="0" borderId="33" xfId="0" applyNumberFormat="1" applyFont="1" applyFill="1" applyBorder="1" applyAlignment="1">
      <alignment horizontal="center" vertical="center" wrapText="1"/>
    </xf>
    <xf numFmtId="164" fontId="22" fillId="0" borderId="43" xfId="0" applyNumberFormat="1" applyFont="1" applyFill="1" applyBorder="1" applyAlignment="1">
      <alignment horizontal="center" vertical="center" wrapText="1"/>
    </xf>
    <xf numFmtId="164" fontId="22" fillId="0" borderId="31" xfId="0" applyNumberFormat="1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164" fontId="20" fillId="0" borderId="37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164" fontId="22" fillId="0" borderId="44" xfId="0" applyNumberFormat="1" applyFont="1" applyFill="1" applyBorder="1" applyAlignment="1">
      <alignment horizontal="center" vertical="center" wrapText="1"/>
    </xf>
    <xf numFmtId="164" fontId="22" fillId="0" borderId="36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0" fillId="0" borderId="50" xfId="0" applyNumberFormat="1" applyFont="1" applyFill="1" applyBorder="1" applyAlignment="1">
      <alignment horizontal="center" vertical="center" textRotation="90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0" fillId="0" borderId="51" xfId="0" applyNumberFormat="1" applyFont="1" applyFill="1" applyBorder="1" applyAlignment="1">
      <alignment horizontal="center" vertical="center" textRotation="90" wrapText="1"/>
    </xf>
    <xf numFmtId="0" fontId="20" fillId="0" borderId="52" xfId="0" applyNumberFormat="1" applyFont="1" applyFill="1" applyBorder="1" applyAlignment="1">
      <alignment horizontal="center" vertical="center" textRotation="90" wrapText="1"/>
    </xf>
    <xf numFmtId="0" fontId="20" fillId="0" borderId="39" xfId="0" applyNumberFormat="1" applyFont="1" applyFill="1" applyBorder="1" applyAlignment="1">
      <alignment horizontal="center" vertical="center" textRotation="90" wrapText="1"/>
    </xf>
    <xf numFmtId="0" fontId="20" fillId="0" borderId="33" xfId="0" applyNumberFormat="1" applyFont="1" applyFill="1" applyBorder="1" applyAlignment="1">
      <alignment horizontal="center" vertical="top" wrapText="1"/>
    </xf>
    <xf numFmtId="0" fontId="20" fillId="0" borderId="42" xfId="0" applyNumberFormat="1" applyFont="1" applyFill="1" applyBorder="1" applyAlignment="1">
      <alignment horizontal="center" vertical="top" wrapText="1"/>
    </xf>
    <xf numFmtId="0" fontId="20" fillId="0" borderId="29" xfId="0" applyNumberFormat="1" applyFont="1" applyFill="1" applyBorder="1" applyAlignment="1">
      <alignment horizontal="center" vertical="center" textRotation="90" wrapText="1"/>
    </xf>
    <xf numFmtId="0" fontId="20" fillId="0" borderId="53" xfId="0" applyNumberFormat="1" applyFont="1" applyFill="1" applyBorder="1" applyAlignment="1">
      <alignment horizontal="center" vertical="center" textRotation="90" wrapText="1"/>
    </xf>
    <xf numFmtId="0" fontId="20" fillId="0" borderId="28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20" fillId="0" borderId="54" xfId="0" applyNumberFormat="1" applyFont="1" applyFill="1" applyBorder="1" applyAlignment="1">
      <alignment horizontal="center" vertical="center" textRotation="90" wrapText="1"/>
    </xf>
    <xf numFmtId="0" fontId="20" fillId="0" borderId="30" xfId="0" applyNumberFormat="1" applyFont="1" applyFill="1" applyBorder="1" applyAlignment="1">
      <alignment horizontal="center" vertical="center" textRotation="90" wrapText="1"/>
    </xf>
    <xf numFmtId="0" fontId="20" fillId="0" borderId="19" xfId="0" applyNumberFormat="1" applyFont="1" applyFill="1" applyBorder="1" applyAlignment="1">
      <alignment horizontal="center" vertical="center" textRotation="90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 textRotation="90" wrapText="1"/>
    </xf>
    <xf numFmtId="0" fontId="20" fillId="0" borderId="39" xfId="0" applyNumberFormat="1" applyFont="1" applyFill="1" applyBorder="1" applyAlignment="1">
      <alignment horizontal="center" vertical="center" textRotation="90" wrapText="1"/>
    </xf>
    <xf numFmtId="0" fontId="23" fillId="0" borderId="55" xfId="0" applyNumberFormat="1" applyFont="1" applyFill="1" applyBorder="1" applyAlignment="1" applyProtection="1">
      <alignment horizontal="center" vertical="top" wrapText="1"/>
      <protection/>
    </xf>
    <xf numFmtId="0" fontId="23" fillId="0" borderId="31" xfId="0" applyNumberFormat="1" applyFont="1" applyFill="1" applyBorder="1" applyAlignment="1" applyProtection="1">
      <alignment horizontal="center" vertical="top" wrapText="1"/>
      <protection/>
    </xf>
    <xf numFmtId="0" fontId="23" fillId="0" borderId="56" xfId="0" applyNumberFormat="1" applyFont="1" applyFill="1" applyBorder="1" applyAlignment="1" applyProtection="1">
      <alignment horizontal="center" vertical="top" wrapText="1"/>
      <protection/>
    </xf>
    <xf numFmtId="0" fontId="23" fillId="0" borderId="57" xfId="0" applyNumberFormat="1" applyFont="1" applyFill="1" applyBorder="1" applyAlignment="1" applyProtection="1">
      <alignment horizontal="center" vertical="top" wrapText="1"/>
      <protection/>
    </xf>
    <xf numFmtId="0" fontId="23" fillId="0" borderId="58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59" xfId="0" applyNumberFormat="1" applyFont="1" applyFill="1" applyBorder="1" applyAlignment="1" applyProtection="1">
      <alignment horizontal="center" vertical="top" wrapText="1"/>
      <protection/>
    </xf>
    <xf numFmtId="0" fontId="23" fillId="0" borderId="6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3" fillId="0" borderId="25" xfId="0" applyNumberFormat="1" applyFont="1" applyFill="1" applyBorder="1" applyAlignment="1" applyProtection="1">
      <alignment horizontal="center" vertical="top" wrapText="1"/>
      <protection/>
    </xf>
    <xf numFmtId="0" fontId="23" fillId="0" borderId="26" xfId="0" applyNumberFormat="1" applyFont="1" applyFill="1" applyBorder="1" applyAlignment="1" applyProtection="1">
      <alignment horizontal="center" vertical="top" wrapText="1"/>
      <protection/>
    </xf>
    <xf numFmtId="0" fontId="23" fillId="0" borderId="30" xfId="0" applyNumberFormat="1" applyFont="1" applyFill="1" applyBorder="1" applyAlignment="1" applyProtection="1">
      <alignment horizontal="center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23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46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45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61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62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3" fillId="0" borderId="63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1" xfId="0" applyNumberFormat="1" applyFont="1" applyFill="1" applyBorder="1" applyAlignment="1">
      <alignment horizontal="center" vertical="center" textRotation="90" wrapText="1"/>
    </xf>
    <xf numFmtId="0" fontId="20" fillId="0" borderId="64" xfId="0" applyNumberFormat="1" applyFont="1" applyFill="1" applyBorder="1" applyAlignment="1">
      <alignment horizontal="center" vertical="center" textRotation="90" wrapText="1"/>
    </xf>
    <xf numFmtId="14" fontId="20" fillId="0" borderId="52" xfId="0" applyNumberFormat="1" applyFont="1" applyFill="1" applyBorder="1" applyAlignment="1">
      <alignment horizontal="center" vertical="center" textRotation="90" wrapText="1"/>
    </xf>
    <xf numFmtId="0" fontId="20" fillId="0" borderId="19" xfId="0" applyNumberFormat="1" applyFont="1" applyFill="1" applyBorder="1" applyAlignment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4" fontId="22" fillId="0" borderId="44" xfId="0" applyNumberFormat="1" applyFont="1" applyFill="1" applyBorder="1" applyAlignment="1">
      <alignment horizontal="center" vertical="top" wrapText="1"/>
    </xf>
    <xf numFmtId="164" fontId="22" fillId="0" borderId="18" xfId="0" applyNumberFormat="1" applyFont="1" applyFill="1" applyBorder="1" applyAlignment="1">
      <alignment horizontal="center" vertical="top" wrapText="1"/>
    </xf>
    <xf numFmtId="164" fontId="22" fillId="0" borderId="22" xfId="0" applyNumberFormat="1" applyFont="1" applyFill="1" applyBorder="1" applyAlignment="1">
      <alignment horizontal="center" vertical="top" wrapText="1"/>
    </xf>
    <xf numFmtId="0" fontId="20" fillId="0" borderId="65" xfId="0" applyNumberFormat="1" applyFont="1" applyFill="1" applyBorder="1" applyAlignment="1">
      <alignment horizontal="center" vertical="center" textRotation="90" wrapText="1"/>
    </xf>
    <xf numFmtId="0" fontId="20" fillId="0" borderId="66" xfId="0" applyNumberFormat="1" applyFont="1" applyFill="1" applyBorder="1" applyAlignment="1">
      <alignment horizontal="center" vertical="top" wrapText="1"/>
    </xf>
    <xf numFmtId="0" fontId="20" fillId="0" borderId="67" xfId="0" applyNumberFormat="1" applyFont="1" applyFill="1" applyBorder="1" applyAlignment="1">
      <alignment horizontal="center" vertical="center" textRotation="90" wrapText="1"/>
    </xf>
    <xf numFmtId="0" fontId="20" fillId="0" borderId="51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8" xfId="0" applyNumberFormat="1" applyFont="1" applyFill="1" applyBorder="1" applyAlignment="1">
      <alignment horizontal="center" vertical="top" wrapText="1"/>
    </xf>
    <xf numFmtId="0" fontId="20" fillId="0" borderId="65" xfId="0" applyNumberFormat="1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0" fillId="0" borderId="66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textRotation="90" wrapText="1"/>
    </xf>
    <xf numFmtId="0" fontId="20" fillId="0" borderId="66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textRotation="90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62" xfId="0" applyNumberFormat="1" applyFont="1" applyFill="1" applyBorder="1" applyAlignment="1">
      <alignment horizontal="center" vertical="center" textRotation="90" wrapText="1"/>
    </xf>
    <xf numFmtId="0" fontId="20" fillId="0" borderId="23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41" xfId="0" applyNumberFormat="1" applyFont="1" applyFill="1" applyBorder="1" applyAlignment="1">
      <alignment horizontal="center" vertical="center" textRotation="90" wrapText="1"/>
    </xf>
    <xf numFmtId="0" fontId="20" fillId="0" borderId="68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textRotation="90"/>
    </xf>
    <xf numFmtId="0" fontId="20" fillId="0" borderId="29" xfId="0" applyNumberFormat="1" applyFont="1" applyFill="1" applyBorder="1" applyAlignment="1">
      <alignment horizontal="center" vertical="center" textRotation="90" wrapText="1"/>
    </xf>
    <xf numFmtId="0" fontId="20" fillId="0" borderId="25" xfId="0" applyNumberFormat="1" applyFont="1" applyFill="1" applyBorder="1" applyAlignment="1">
      <alignment horizontal="center" vertical="center" textRotation="90" wrapText="1"/>
    </xf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textRotation="90" wrapText="1"/>
    </xf>
    <xf numFmtId="0" fontId="20" fillId="0" borderId="19" xfId="0" applyNumberFormat="1" applyFont="1" applyFill="1" applyBorder="1" applyAlignment="1">
      <alignment horizontal="center" vertical="center" textRotation="90" wrapText="1"/>
    </xf>
    <xf numFmtId="0" fontId="20" fillId="0" borderId="28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58" xfId="0" applyNumberFormat="1" applyFont="1" applyFill="1" applyBorder="1" applyAlignment="1">
      <alignment horizontal="center" vertical="center" textRotation="90" wrapText="1"/>
    </xf>
    <xf numFmtId="0" fontId="20" fillId="0" borderId="51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center" textRotation="90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59" xfId="0" applyNumberFormat="1" applyFont="1" applyFill="1" applyBorder="1" applyAlignment="1">
      <alignment horizontal="center" vertical="center" textRotation="90" wrapText="1"/>
    </xf>
    <xf numFmtId="0" fontId="20" fillId="0" borderId="54" xfId="0" applyNumberFormat="1" applyFont="1" applyFill="1" applyBorder="1" applyAlignment="1">
      <alignment horizontal="center" vertical="top" wrapText="1"/>
    </xf>
    <xf numFmtId="0" fontId="20" fillId="0" borderId="69" xfId="0" applyNumberFormat="1" applyFont="1" applyFill="1" applyBorder="1" applyAlignment="1">
      <alignment horizontal="center" vertical="center" textRotation="90" wrapText="1"/>
    </xf>
    <xf numFmtId="0" fontId="20" fillId="0" borderId="61" xfId="0" applyNumberFormat="1" applyFont="1" applyFill="1" applyBorder="1" applyAlignment="1">
      <alignment horizontal="center" vertical="top" wrapText="1"/>
    </xf>
    <xf numFmtId="0" fontId="20" fillId="0" borderId="70" xfId="0" applyNumberFormat="1" applyFont="1" applyFill="1" applyBorder="1" applyAlignment="1">
      <alignment horizontal="center" vertical="top" wrapText="1"/>
    </xf>
    <xf numFmtId="0" fontId="20" fillId="0" borderId="66" xfId="0" applyNumberFormat="1" applyFont="1" applyFill="1" applyBorder="1" applyAlignment="1">
      <alignment horizontal="center" vertical="top" wrapText="1"/>
    </xf>
    <xf numFmtId="0" fontId="20" fillId="0" borderId="66" xfId="0" applyNumberFormat="1" applyFont="1" applyFill="1" applyBorder="1" applyAlignment="1">
      <alignment horizontal="center" vertical="center" textRotation="90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164" fontId="24" fillId="0" borderId="66" xfId="0" applyNumberFormat="1" applyFont="1" applyFill="1" applyBorder="1" applyAlignment="1">
      <alignment horizontal="center" vertical="center" wrapText="1"/>
    </xf>
    <xf numFmtId="164" fontId="24" fillId="0" borderId="69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center" textRotation="90" wrapText="1"/>
    </xf>
    <xf numFmtId="0" fontId="20" fillId="0" borderId="7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zoomScaleSheetLayoutView="100" workbookViewId="0" topLeftCell="A1">
      <selection activeCell="A1" sqref="A1:IV16384"/>
    </sheetView>
  </sheetViews>
  <sheetFormatPr defaultColWidth="9.00390625" defaultRowHeight="56.25" customHeight="1"/>
  <cols>
    <col min="1" max="1" width="5.75390625" style="2" bestFit="1" customWidth="1"/>
    <col min="2" max="2" width="32.375" style="54" customWidth="1"/>
    <col min="3" max="3" width="4.25390625" style="2" bestFit="1" customWidth="1"/>
    <col min="4" max="4" width="5.875" style="54" customWidth="1"/>
    <col min="5" max="5" width="20.625" style="54" customWidth="1"/>
    <col min="6" max="6" width="4.75390625" style="54" customWidth="1"/>
    <col min="7" max="7" width="7.00390625" style="2" customWidth="1"/>
    <col min="8" max="8" width="25.125" style="54" customWidth="1"/>
    <col min="9" max="9" width="4.875" style="54" customWidth="1"/>
    <col min="10" max="10" width="7.625" style="54" customWidth="1"/>
    <col min="11" max="11" width="25.25390625" style="54" customWidth="1"/>
    <col min="12" max="12" width="8.25390625" style="54" customWidth="1"/>
    <col min="13" max="13" width="5.00390625" style="2" customWidth="1"/>
    <col min="14" max="14" width="9.875" style="2" bestFit="1" customWidth="1"/>
    <col min="15" max="15" width="10.375" style="2" bestFit="1" customWidth="1"/>
    <col min="16" max="19" width="9.875" style="2" bestFit="1" customWidth="1"/>
    <col min="20" max="96" width="2.75390625" style="2" customWidth="1"/>
    <col min="97" max="16384" width="9.125" style="2" customWidth="1"/>
  </cols>
  <sheetData>
    <row r="1" spans="1:19" ht="13.5" thickBot="1">
      <c r="A1" s="146" t="s">
        <v>202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54" customFormat="1" ht="12.75">
      <c r="A2" s="139" t="s">
        <v>150</v>
      </c>
      <c r="B2" s="140"/>
      <c r="C2" s="140"/>
      <c r="D2" s="153" t="s">
        <v>173</v>
      </c>
      <c r="E2" s="158" t="s">
        <v>18</v>
      </c>
      <c r="F2" s="158"/>
      <c r="G2" s="158"/>
      <c r="H2" s="158"/>
      <c r="I2" s="158"/>
      <c r="J2" s="158"/>
      <c r="K2" s="158"/>
      <c r="L2" s="158"/>
      <c r="M2" s="158"/>
      <c r="N2" s="147"/>
      <c r="O2" s="148"/>
      <c r="P2" s="148"/>
      <c r="Q2" s="148"/>
      <c r="R2" s="148"/>
      <c r="S2" s="149"/>
    </row>
    <row r="3" spans="1:19" s="54" customFormat="1" ht="39" thickBot="1">
      <c r="A3" s="141"/>
      <c r="B3" s="142"/>
      <c r="C3" s="142"/>
      <c r="D3" s="154"/>
      <c r="E3" s="137" t="s">
        <v>19</v>
      </c>
      <c r="F3" s="137"/>
      <c r="G3" s="138"/>
      <c r="H3" s="156" t="s">
        <v>20</v>
      </c>
      <c r="I3" s="137"/>
      <c r="J3" s="138"/>
      <c r="K3" s="156" t="s">
        <v>21</v>
      </c>
      <c r="L3" s="137"/>
      <c r="M3" s="137"/>
      <c r="N3" s="150" t="s">
        <v>2</v>
      </c>
      <c r="O3" s="151"/>
      <c r="P3" s="55" t="s">
        <v>174</v>
      </c>
      <c r="Q3" s="151" t="s">
        <v>3</v>
      </c>
      <c r="R3" s="151"/>
      <c r="S3" s="152"/>
    </row>
    <row r="4" spans="1:19" s="54" customFormat="1" ht="82.5" customHeight="1" thickBot="1">
      <c r="A4" s="143"/>
      <c r="B4" s="144"/>
      <c r="C4" s="144"/>
      <c r="D4" s="155"/>
      <c r="E4" s="83" t="s">
        <v>22</v>
      </c>
      <c r="F4" s="56" t="s">
        <v>23</v>
      </c>
      <c r="G4" s="4" t="s">
        <v>24</v>
      </c>
      <c r="H4" s="112" t="s">
        <v>22</v>
      </c>
      <c r="I4" s="113" t="s">
        <v>23</v>
      </c>
      <c r="J4" s="112" t="s">
        <v>24</v>
      </c>
      <c r="K4" s="112" t="s">
        <v>22</v>
      </c>
      <c r="L4" s="112" t="s">
        <v>23</v>
      </c>
      <c r="M4" s="114" t="s">
        <v>24</v>
      </c>
      <c r="N4" s="96" t="s">
        <v>175</v>
      </c>
      <c r="O4" s="57" t="s">
        <v>126</v>
      </c>
      <c r="P4" s="57">
        <v>2014</v>
      </c>
      <c r="Q4" s="57">
        <v>2015</v>
      </c>
      <c r="R4" s="57">
        <v>2016</v>
      </c>
      <c r="S4" s="58">
        <v>2017</v>
      </c>
    </row>
    <row r="5" spans="1:19" ht="22.5" customHeight="1" thickBot="1">
      <c r="A5" s="7" t="s">
        <v>94</v>
      </c>
      <c r="B5" s="5" t="s">
        <v>25</v>
      </c>
      <c r="C5" s="80" t="s">
        <v>26</v>
      </c>
      <c r="D5" s="87" t="s">
        <v>27</v>
      </c>
      <c r="E5" s="84" t="s">
        <v>28</v>
      </c>
      <c r="F5" s="5" t="s">
        <v>29</v>
      </c>
      <c r="G5" s="5" t="s">
        <v>30</v>
      </c>
      <c r="H5" s="115" t="s">
        <v>31</v>
      </c>
      <c r="I5" s="115" t="s">
        <v>32</v>
      </c>
      <c r="J5" s="115" t="s">
        <v>33</v>
      </c>
      <c r="K5" s="115" t="s">
        <v>34</v>
      </c>
      <c r="L5" s="115" t="s">
        <v>35</v>
      </c>
      <c r="M5" s="115" t="s">
        <v>36</v>
      </c>
      <c r="N5" s="84" t="s">
        <v>37</v>
      </c>
      <c r="O5" s="5" t="s">
        <v>38</v>
      </c>
      <c r="P5" s="5" t="s">
        <v>39</v>
      </c>
      <c r="Q5" s="5" t="s">
        <v>40</v>
      </c>
      <c r="R5" s="5" t="s">
        <v>41</v>
      </c>
      <c r="S5" s="6" t="s">
        <v>42</v>
      </c>
    </row>
    <row r="6" spans="1:19" ht="83.25" customHeight="1" thickBot="1">
      <c r="A6" s="162" t="s">
        <v>95</v>
      </c>
      <c r="B6" s="59" t="s">
        <v>86</v>
      </c>
      <c r="C6" s="123" t="s">
        <v>152</v>
      </c>
      <c r="D6" s="88"/>
      <c r="E6" s="74"/>
      <c r="F6" s="59"/>
      <c r="G6" s="8"/>
      <c r="H6" s="65"/>
      <c r="I6" s="65"/>
      <c r="J6" s="65"/>
      <c r="K6" s="65"/>
      <c r="L6" s="65"/>
      <c r="M6" s="92"/>
      <c r="N6" s="97">
        <f aca="true" t="shared" si="0" ref="N6:S6">N7+N67</f>
        <v>193547.5</v>
      </c>
      <c r="O6" s="9">
        <f t="shared" si="0"/>
        <v>142005.09999999998</v>
      </c>
      <c r="P6" s="9">
        <f t="shared" si="0"/>
        <v>136206.3</v>
      </c>
      <c r="Q6" s="9">
        <f t="shared" si="0"/>
        <v>144226.33060000004</v>
      </c>
      <c r="R6" s="9">
        <f t="shared" si="0"/>
        <v>152879.83843599996</v>
      </c>
      <c r="S6" s="10">
        <f t="shared" si="0"/>
        <v>152879.83843599996</v>
      </c>
    </row>
    <row r="7" spans="1:19" ht="80.25" customHeight="1" thickBot="1">
      <c r="A7" s="41" t="s">
        <v>96</v>
      </c>
      <c r="B7" s="63" t="s">
        <v>4</v>
      </c>
      <c r="C7" s="163" t="s">
        <v>152</v>
      </c>
      <c r="D7" s="89"/>
      <c r="E7" s="85"/>
      <c r="F7" s="62"/>
      <c r="G7" s="12"/>
      <c r="H7" s="65"/>
      <c r="I7" s="65"/>
      <c r="J7" s="65"/>
      <c r="K7" s="65"/>
      <c r="L7" s="65"/>
      <c r="M7" s="92"/>
      <c r="N7" s="98">
        <f aca="true" t="shared" si="1" ref="N7:S7">N8+N16+N19+N21+N24+N27+N30+N34+N37+N39+N42+N45+N47+N50+N53+N57+N59+N61+N63+N65+N32</f>
        <v>192325.9</v>
      </c>
      <c r="O7" s="13">
        <f t="shared" si="1"/>
        <v>140783.49999999997</v>
      </c>
      <c r="P7" s="13">
        <f t="shared" si="1"/>
        <v>134575.5</v>
      </c>
      <c r="Q7" s="13">
        <f t="shared" si="1"/>
        <v>142494.42100000003</v>
      </c>
      <c r="R7" s="13">
        <f t="shared" si="1"/>
        <v>151044.01425999997</v>
      </c>
      <c r="S7" s="14">
        <f t="shared" si="1"/>
        <v>151044.01425999997</v>
      </c>
    </row>
    <row r="8" spans="1:19" s="54" customFormat="1" ht="66" customHeight="1">
      <c r="A8" s="122" t="s">
        <v>97</v>
      </c>
      <c r="B8" s="118" t="s">
        <v>5</v>
      </c>
      <c r="C8" s="164">
        <v>39264</v>
      </c>
      <c r="D8" s="90"/>
      <c r="E8" s="86" t="s">
        <v>43</v>
      </c>
      <c r="F8" s="53" t="s">
        <v>44</v>
      </c>
      <c r="G8" s="16" t="s">
        <v>177</v>
      </c>
      <c r="H8" s="65" t="s">
        <v>45</v>
      </c>
      <c r="I8" s="17" t="s">
        <v>168</v>
      </c>
      <c r="J8" s="65" t="s">
        <v>46</v>
      </c>
      <c r="K8" s="134" t="s">
        <v>197</v>
      </c>
      <c r="L8" s="165" t="s">
        <v>172</v>
      </c>
      <c r="M8" s="166" t="s">
        <v>170</v>
      </c>
      <c r="N8" s="167">
        <f aca="true" t="shared" si="2" ref="N8:S8">N10+N11+N12+N13+N14+N15</f>
        <v>19237</v>
      </c>
      <c r="O8" s="168">
        <f t="shared" si="2"/>
        <v>18828.6</v>
      </c>
      <c r="P8" s="168">
        <f t="shared" si="2"/>
        <v>18726.9</v>
      </c>
      <c r="Q8" s="168">
        <f t="shared" si="2"/>
        <v>19887.9678</v>
      </c>
      <c r="R8" s="168">
        <f t="shared" si="2"/>
        <v>21081.245867999998</v>
      </c>
      <c r="S8" s="169">
        <f t="shared" si="2"/>
        <v>21081.245867999998</v>
      </c>
    </row>
    <row r="9" spans="1:19" ht="79.5" customHeight="1">
      <c r="A9" s="130"/>
      <c r="B9" s="119"/>
      <c r="C9" s="124"/>
      <c r="D9" s="79"/>
      <c r="E9" s="72" t="s">
        <v>47</v>
      </c>
      <c r="F9" s="65" t="s">
        <v>147</v>
      </c>
      <c r="G9" s="17" t="s">
        <v>176</v>
      </c>
      <c r="H9" s="65"/>
      <c r="I9" s="65"/>
      <c r="J9" s="65"/>
      <c r="K9" s="134"/>
      <c r="L9" s="165"/>
      <c r="M9" s="166"/>
      <c r="N9" s="99"/>
      <c r="O9" s="18"/>
      <c r="P9" s="18"/>
      <c r="Q9" s="18"/>
      <c r="R9" s="18"/>
      <c r="S9" s="19"/>
    </row>
    <row r="10" spans="1:19" ht="12.75">
      <c r="A10" s="130"/>
      <c r="B10" s="119"/>
      <c r="C10" s="124"/>
      <c r="D10" s="79" t="s">
        <v>87</v>
      </c>
      <c r="E10" s="72"/>
      <c r="F10" s="65"/>
      <c r="G10" s="17"/>
      <c r="H10" s="65"/>
      <c r="I10" s="65"/>
      <c r="J10" s="65"/>
      <c r="K10" s="134"/>
      <c r="L10" s="165"/>
      <c r="M10" s="166"/>
      <c r="N10" s="100">
        <v>1120.2</v>
      </c>
      <c r="O10" s="20">
        <v>1106.8</v>
      </c>
      <c r="P10" s="20">
        <v>1113.4</v>
      </c>
      <c r="Q10" s="21">
        <f aca="true" t="shared" si="3" ref="Q10:Q45">P10*106.2/100</f>
        <v>1182.4308</v>
      </c>
      <c r="R10" s="21">
        <f aca="true" t="shared" si="4" ref="R10:R18">Q10*106/100</f>
        <v>1253.3766480000002</v>
      </c>
      <c r="S10" s="22">
        <f>R10</f>
        <v>1253.3766480000002</v>
      </c>
    </row>
    <row r="11" spans="1:19" ht="12.75">
      <c r="A11" s="130"/>
      <c r="B11" s="119"/>
      <c r="C11" s="124"/>
      <c r="D11" s="79" t="s">
        <v>88</v>
      </c>
      <c r="E11" s="72"/>
      <c r="F11" s="65"/>
      <c r="G11" s="17"/>
      <c r="H11" s="65"/>
      <c r="I11" s="65"/>
      <c r="J11" s="65"/>
      <c r="K11" s="134"/>
      <c r="L11" s="165"/>
      <c r="M11" s="166"/>
      <c r="N11" s="100">
        <v>1218.7</v>
      </c>
      <c r="O11" s="20">
        <v>1185.6</v>
      </c>
      <c r="P11" s="20">
        <v>1218.5</v>
      </c>
      <c r="Q11" s="21">
        <f t="shared" si="3"/>
        <v>1294.047</v>
      </c>
      <c r="R11" s="21">
        <f t="shared" si="4"/>
        <v>1371.6898199999998</v>
      </c>
      <c r="S11" s="22">
        <f aca="true" t="shared" si="5" ref="S11:S47">R11</f>
        <v>1371.6898199999998</v>
      </c>
    </row>
    <row r="12" spans="1:19" ht="12.75">
      <c r="A12" s="130"/>
      <c r="B12" s="119"/>
      <c r="C12" s="124"/>
      <c r="D12" s="79" t="s">
        <v>69</v>
      </c>
      <c r="E12" s="72"/>
      <c r="F12" s="65"/>
      <c r="G12" s="17"/>
      <c r="H12" s="65"/>
      <c r="I12" s="65"/>
      <c r="J12" s="65"/>
      <c r="K12" s="134"/>
      <c r="L12" s="165"/>
      <c r="M12" s="166"/>
      <c r="N12" s="100">
        <v>12432.9</v>
      </c>
      <c r="O12" s="20">
        <v>12105</v>
      </c>
      <c r="P12" s="20">
        <v>11770</v>
      </c>
      <c r="Q12" s="21">
        <f t="shared" si="3"/>
        <v>12499.74</v>
      </c>
      <c r="R12" s="21">
        <f t="shared" si="4"/>
        <v>13249.7244</v>
      </c>
      <c r="S12" s="22">
        <f t="shared" si="5"/>
        <v>13249.7244</v>
      </c>
    </row>
    <row r="13" spans="1:19" ht="12.75">
      <c r="A13" s="130"/>
      <c r="B13" s="119"/>
      <c r="C13" s="124"/>
      <c r="D13" s="79" t="s">
        <v>90</v>
      </c>
      <c r="E13" s="72"/>
      <c r="F13" s="65"/>
      <c r="G13" s="17"/>
      <c r="H13" s="65"/>
      <c r="I13" s="65"/>
      <c r="J13" s="65"/>
      <c r="K13" s="134"/>
      <c r="L13" s="165"/>
      <c r="M13" s="166"/>
      <c r="N13" s="100">
        <v>278.7</v>
      </c>
      <c r="O13" s="20">
        <v>268.7</v>
      </c>
      <c r="P13" s="20">
        <v>185</v>
      </c>
      <c r="Q13" s="21">
        <f t="shared" si="3"/>
        <v>196.47</v>
      </c>
      <c r="R13" s="21">
        <f t="shared" si="4"/>
        <v>208.2582</v>
      </c>
      <c r="S13" s="22">
        <f t="shared" si="5"/>
        <v>208.2582</v>
      </c>
    </row>
    <row r="14" spans="1:19" ht="12.75">
      <c r="A14" s="130"/>
      <c r="B14" s="119"/>
      <c r="C14" s="170"/>
      <c r="D14" s="79" t="s">
        <v>91</v>
      </c>
      <c r="E14" s="72"/>
      <c r="F14" s="65"/>
      <c r="G14" s="17"/>
      <c r="H14" s="65"/>
      <c r="I14" s="65"/>
      <c r="J14" s="65"/>
      <c r="K14" s="134"/>
      <c r="L14" s="165"/>
      <c r="M14" s="166"/>
      <c r="N14" s="100">
        <v>4024.5</v>
      </c>
      <c r="O14" s="20">
        <v>4024.5</v>
      </c>
      <c r="P14" s="20">
        <v>4296</v>
      </c>
      <c r="Q14" s="21">
        <f t="shared" si="3"/>
        <v>4562.352</v>
      </c>
      <c r="R14" s="21">
        <f t="shared" si="4"/>
        <v>4836.0931199999995</v>
      </c>
      <c r="S14" s="22">
        <f t="shared" si="5"/>
        <v>4836.0931199999995</v>
      </c>
    </row>
    <row r="15" spans="1:19" ht="13.5" thickBot="1">
      <c r="A15" s="131"/>
      <c r="B15" s="171"/>
      <c r="C15" s="82"/>
      <c r="D15" s="76" t="s">
        <v>92</v>
      </c>
      <c r="E15" s="73"/>
      <c r="F15" s="64"/>
      <c r="G15" s="24"/>
      <c r="H15" s="65"/>
      <c r="I15" s="65"/>
      <c r="J15" s="65"/>
      <c r="K15" s="134"/>
      <c r="L15" s="165"/>
      <c r="M15" s="166"/>
      <c r="N15" s="101">
        <v>162</v>
      </c>
      <c r="O15" s="25">
        <v>138</v>
      </c>
      <c r="P15" s="25">
        <v>144</v>
      </c>
      <c r="Q15" s="26">
        <f t="shared" si="3"/>
        <v>152.928</v>
      </c>
      <c r="R15" s="26">
        <f t="shared" si="4"/>
        <v>162.10368</v>
      </c>
      <c r="S15" s="27">
        <f t="shared" si="5"/>
        <v>162.10368</v>
      </c>
    </row>
    <row r="16" spans="1:19" ht="89.25">
      <c r="A16" s="122" t="s">
        <v>98</v>
      </c>
      <c r="B16" s="118" t="s">
        <v>151</v>
      </c>
      <c r="C16" s="135" t="s">
        <v>152</v>
      </c>
      <c r="D16" s="90"/>
      <c r="E16" s="86" t="s">
        <v>47</v>
      </c>
      <c r="F16" s="53" t="s">
        <v>54</v>
      </c>
      <c r="G16" s="16" t="s">
        <v>176</v>
      </c>
      <c r="H16" s="65"/>
      <c r="I16" s="65"/>
      <c r="J16" s="65"/>
      <c r="K16" s="165" t="s">
        <v>197</v>
      </c>
      <c r="L16" s="165" t="s">
        <v>148</v>
      </c>
      <c r="M16" s="166" t="s">
        <v>170</v>
      </c>
      <c r="N16" s="108">
        <f>N17+N18</f>
        <v>20936.6</v>
      </c>
      <c r="O16" s="28">
        <f>O17+O18</f>
        <v>20936.6</v>
      </c>
      <c r="P16" s="28">
        <f>P17+P18</f>
        <v>19561.1</v>
      </c>
      <c r="Q16" s="28">
        <f t="shared" si="3"/>
        <v>20773.888199999998</v>
      </c>
      <c r="R16" s="28">
        <f t="shared" si="4"/>
        <v>22020.321492</v>
      </c>
      <c r="S16" s="29">
        <f t="shared" si="5"/>
        <v>22020.321492</v>
      </c>
    </row>
    <row r="17" spans="1:19" ht="12.75">
      <c r="A17" s="130"/>
      <c r="B17" s="119"/>
      <c r="C17" s="136"/>
      <c r="D17" s="79" t="s">
        <v>90</v>
      </c>
      <c r="E17" s="72"/>
      <c r="F17" s="65"/>
      <c r="G17" s="17"/>
      <c r="H17" s="65" t="s">
        <v>49</v>
      </c>
      <c r="I17" s="65"/>
      <c r="J17" s="65"/>
      <c r="K17" s="165"/>
      <c r="L17" s="165"/>
      <c r="M17" s="166"/>
      <c r="N17" s="102">
        <v>7953.6</v>
      </c>
      <c r="O17" s="21">
        <v>7953.6</v>
      </c>
      <c r="P17" s="46">
        <v>7660.5</v>
      </c>
      <c r="Q17" s="21">
        <f t="shared" si="3"/>
        <v>8135.451</v>
      </c>
      <c r="R17" s="21">
        <f t="shared" si="4"/>
        <v>8623.57806</v>
      </c>
      <c r="S17" s="22">
        <f t="shared" si="5"/>
        <v>8623.57806</v>
      </c>
    </row>
    <row r="18" spans="1:19" ht="16.5" customHeight="1" thickBot="1">
      <c r="A18" s="131"/>
      <c r="B18" s="171"/>
      <c r="C18" s="172"/>
      <c r="D18" s="76" t="s">
        <v>99</v>
      </c>
      <c r="E18" s="73"/>
      <c r="F18" s="64"/>
      <c r="G18" s="24"/>
      <c r="H18" s="65" t="s">
        <v>49</v>
      </c>
      <c r="I18" s="65"/>
      <c r="J18" s="65"/>
      <c r="K18" s="165"/>
      <c r="L18" s="165"/>
      <c r="M18" s="166"/>
      <c r="N18" s="103">
        <v>12983</v>
      </c>
      <c r="O18" s="26">
        <v>12983</v>
      </c>
      <c r="P18" s="47">
        <v>11900.6</v>
      </c>
      <c r="Q18" s="26">
        <f t="shared" si="3"/>
        <v>12638.4372</v>
      </c>
      <c r="R18" s="26">
        <f t="shared" si="4"/>
        <v>13396.743432</v>
      </c>
      <c r="S18" s="27">
        <f t="shared" si="5"/>
        <v>13396.743432</v>
      </c>
    </row>
    <row r="19" spans="1:19" ht="171.75" customHeight="1" thickBot="1">
      <c r="A19" s="173" t="s">
        <v>101</v>
      </c>
      <c r="B19" s="118" t="s">
        <v>6</v>
      </c>
      <c r="C19" s="135" t="s">
        <v>152</v>
      </c>
      <c r="D19" s="90"/>
      <c r="E19" s="86" t="s">
        <v>47</v>
      </c>
      <c r="F19" s="53" t="s">
        <v>127</v>
      </c>
      <c r="G19" s="16" t="s">
        <v>51</v>
      </c>
      <c r="H19" s="65" t="s">
        <v>52</v>
      </c>
      <c r="I19" s="17" t="s">
        <v>168</v>
      </c>
      <c r="J19" s="65" t="s">
        <v>17</v>
      </c>
      <c r="K19" s="134" t="s">
        <v>197</v>
      </c>
      <c r="L19" s="65" t="s">
        <v>146</v>
      </c>
      <c r="M19" s="95" t="s">
        <v>170</v>
      </c>
      <c r="N19" s="108">
        <f>N20</f>
        <v>0</v>
      </c>
      <c r="O19" s="28">
        <f>O20</f>
        <v>0</v>
      </c>
      <c r="P19" s="28">
        <f>P20</f>
        <v>400</v>
      </c>
      <c r="Q19" s="28">
        <f>Q20</f>
        <v>0</v>
      </c>
      <c r="R19" s="28">
        <f>Q19*106/100</f>
        <v>0</v>
      </c>
      <c r="S19" s="29">
        <f t="shared" si="5"/>
        <v>0</v>
      </c>
    </row>
    <row r="20" spans="1:19" ht="13.5" customHeight="1" hidden="1" thickBot="1">
      <c r="A20" s="174"/>
      <c r="B20" s="119"/>
      <c r="C20" s="136"/>
      <c r="D20" s="91" t="s">
        <v>50</v>
      </c>
      <c r="E20" s="78"/>
      <c r="F20" s="61"/>
      <c r="G20" s="32"/>
      <c r="H20" s="65"/>
      <c r="I20" s="65"/>
      <c r="J20" s="65"/>
      <c r="K20" s="175"/>
      <c r="L20" s="65"/>
      <c r="M20" s="17"/>
      <c r="N20" s="104">
        <v>0</v>
      </c>
      <c r="O20" s="33">
        <v>0</v>
      </c>
      <c r="P20" s="48">
        <v>400</v>
      </c>
      <c r="Q20" s="69">
        <v>0</v>
      </c>
      <c r="R20" s="33">
        <f>Q20*106/100</f>
        <v>0</v>
      </c>
      <c r="S20" s="70">
        <f t="shared" si="5"/>
        <v>0</v>
      </c>
    </row>
    <row r="21" spans="1:19" ht="90.75" customHeight="1">
      <c r="A21" s="122" t="s">
        <v>102</v>
      </c>
      <c r="B21" s="176" t="s">
        <v>153</v>
      </c>
      <c r="C21" s="135" t="s">
        <v>152</v>
      </c>
      <c r="D21" s="75"/>
      <c r="E21" s="77" t="s">
        <v>47</v>
      </c>
      <c r="F21" s="60" t="s">
        <v>54</v>
      </c>
      <c r="G21" s="35" t="s">
        <v>51</v>
      </c>
      <c r="H21" s="65"/>
      <c r="I21" s="65"/>
      <c r="J21" s="65"/>
      <c r="K21" s="165" t="s">
        <v>197</v>
      </c>
      <c r="L21" s="65" t="s">
        <v>149</v>
      </c>
      <c r="M21" s="95" t="s">
        <v>170</v>
      </c>
      <c r="N21" s="109">
        <f>N22+N23</f>
        <v>550</v>
      </c>
      <c r="O21" s="36">
        <f>O22+O23</f>
        <v>550</v>
      </c>
      <c r="P21" s="36">
        <f>P22+P23</f>
        <v>400</v>
      </c>
      <c r="Q21" s="36">
        <f>Q22+Q23</f>
        <v>424.8</v>
      </c>
      <c r="R21" s="36">
        <f>R22+R23</f>
        <v>450.288</v>
      </c>
      <c r="S21" s="71">
        <f t="shared" si="5"/>
        <v>450.288</v>
      </c>
    </row>
    <row r="22" spans="1:19" ht="21.75" customHeight="1">
      <c r="A22" s="117"/>
      <c r="B22" s="177"/>
      <c r="C22" s="178"/>
      <c r="D22" s="79" t="s">
        <v>90</v>
      </c>
      <c r="E22" s="72"/>
      <c r="F22" s="65"/>
      <c r="G22" s="17"/>
      <c r="H22" s="65"/>
      <c r="I22" s="65"/>
      <c r="J22" s="65"/>
      <c r="K22" s="165"/>
      <c r="L22" s="65"/>
      <c r="M22" s="17"/>
      <c r="N22" s="105">
        <v>0</v>
      </c>
      <c r="O22" s="21">
        <v>0</v>
      </c>
      <c r="P22" s="21">
        <v>400</v>
      </c>
      <c r="Q22" s="21">
        <f t="shared" si="3"/>
        <v>424.8</v>
      </c>
      <c r="R22" s="21">
        <f aca="true" t="shared" si="6" ref="R22:R47">Q22*106/100</f>
        <v>450.288</v>
      </c>
      <c r="S22" s="22">
        <f t="shared" si="5"/>
        <v>450.288</v>
      </c>
    </row>
    <row r="23" spans="1:19" ht="13.5" thickBot="1">
      <c r="A23" s="42"/>
      <c r="B23" s="64"/>
      <c r="C23" s="82"/>
      <c r="D23" s="76" t="s">
        <v>53</v>
      </c>
      <c r="E23" s="73"/>
      <c r="F23" s="64"/>
      <c r="G23" s="24"/>
      <c r="H23" s="65"/>
      <c r="I23" s="65"/>
      <c r="J23" s="65"/>
      <c r="K23" s="165"/>
      <c r="L23" s="65"/>
      <c r="M23" s="17"/>
      <c r="N23" s="106">
        <v>550</v>
      </c>
      <c r="O23" s="26">
        <v>550</v>
      </c>
      <c r="P23" s="47">
        <v>0</v>
      </c>
      <c r="Q23" s="26">
        <f t="shared" si="3"/>
        <v>0</v>
      </c>
      <c r="R23" s="26">
        <f t="shared" si="6"/>
        <v>0</v>
      </c>
      <c r="S23" s="27">
        <f t="shared" si="5"/>
        <v>0</v>
      </c>
    </row>
    <row r="24" spans="1:19" ht="80.25" customHeight="1">
      <c r="A24" s="122" t="s">
        <v>103</v>
      </c>
      <c r="B24" s="176" t="s">
        <v>154</v>
      </c>
      <c r="C24" s="135" t="s">
        <v>152</v>
      </c>
      <c r="D24" s="75"/>
      <c r="E24" s="77" t="s">
        <v>47</v>
      </c>
      <c r="F24" s="60" t="s">
        <v>54</v>
      </c>
      <c r="G24" s="35" t="s">
        <v>182</v>
      </c>
      <c r="H24" s="65"/>
      <c r="I24" s="65"/>
      <c r="J24" s="65"/>
      <c r="K24" s="165" t="s">
        <v>197</v>
      </c>
      <c r="L24" s="165" t="s">
        <v>134</v>
      </c>
      <c r="M24" s="166" t="s">
        <v>170</v>
      </c>
      <c r="N24" s="109">
        <f>N25+N26</f>
        <v>482.4</v>
      </c>
      <c r="O24" s="36">
        <f>O25+O26</f>
        <v>482.4</v>
      </c>
      <c r="P24" s="36">
        <f>P25+P26</f>
        <v>1355</v>
      </c>
      <c r="Q24" s="36">
        <f t="shared" si="3"/>
        <v>1439.01</v>
      </c>
      <c r="R24" s="36">
        <f t="shared" si="6"/>
        <v>1525.3506</v>
      </c>
      <c r="S24" s="37">
        <f t="shared" si="5"/>
        <v>1525.3506</v>
      </c>
    </row>
    <row r="25" spans="1:19" ht="12.75">
      <c r="A25" s="130"/>
      <c r="B25" s="179"/>
      <c r="C25" s="136"/>
      <c r="D25" s="79" t="s">
        <v>89</v>
      </c>
      <c r="E25" s="72"/>
      <c r="F25" s="65"/>
      <c r="G25" s="17"/>
      <c r="H25" s="65"/>
      <c r="I25" s="65"/>
      <c r="J25" s="65"/>
      <c r="K25" s="180"/>
      <c r="L25" s="165"/>
      <c r="M25" s="166"/>
      <c r="N25" s="105">
        <v>0</v>
      </c>
      <c r="O25" s="21">
        <v>0</v>
      </c>
      <c r="P25" s="46">
        <v>45</v>
      </c>
      <c r="Q25" s="21">
        <f t="shared" si="3"/>
        <v>47.79</v>
      </c>
      <c r="R25" s="21">
        <f t="shared" si="6"/>
        <v>50.657399999999996</v>
      </c>
      <c r="S25" s="22">
        <f t="shared" si="5"/>
        <v>50.657399999999996</v>
      </c>
    </row>
    <row r="26" spans="1:19" ht="30" customHeight="1" thickBot="1">
      <c r="A26" s="131"/>
      <c r="B26" s="181"/>
      <c r="C26" s="172"/>
      <c r="D26" s="76" t="s">
        <v>93</v>
      </c>
      <c r="E26" s="73"/>
      <c r="F26" s="64"/>
      <c r="G26" s="24"/>
      <c r="H26" s="65"/>
      <c r="I26" s="65"/>
      <c r="J26" s="65"/>
      <c r="K26" s="180"/>
      <c r="L26" s="165"/>
      <c r="M26" s="166"/>
      <c r="N26" s="103">
        <v>482.4</v>
      </c>
      <c r="O26" s="26">
        <v>482.4</v>
      </c>
      <c r="P26" s="26">
        <v>1310</v>
      </c>
      <c r="Q26" s="26">
        <f t="shared" si="3"/>
        <v>1391.22</v>
      </c>
      <c r="R26" s="26">
        <f t="shared" si="6"/>
        <v>1474.6932000000002</v>
      </c>
      <c r="S26" s="27">
        <f t="shared" si="5"/>
        <v>1474.6932000000002</v>
      </c>
    </row>
    <row r="27" spans="1:19" ht="79.5" customHeight="1">
      <c r="A27" s="122" t="s">
        <v>97</v>
      </c>
      <c r="B27" s="176" t="s">
        <v>155</v>
      </c>
      <c r="C27" s="135" t="s">
        <v>152</v>
      </c>
      <c r="D27" s="75"/>
      <c r="E27" s="77" t="s">
        <v>47</v>
      </c>
      <c r="F27" s="60" t="s">
        <v>54</v>
      </c>
      <c r="G27" s="35" t="s">
        <v>182</v>
      </c>
      <c r="H27" s="65" t="s">
        <v>49</v>
      </c>
      <c r="I27" s="65"/>
      <c r="J27" s="65"/>
      <c r="K27" s="165" t="s">
        <v>197</v>
      </c>
      <c r="L27" s="165" t="s">
        <v>144</v>
      </c>
      <c r="M27" s="166" t="s">
        <v>170</v>
      </c>
      <c r="N27" s="109">
        <f aca="true" t="shared" si="7" ref="N27:S27">N28+N29</f>
        <v>336</v>
      </c>
      <c r="O27" s="36">
        <f t="shared" si="7"/>
        <v>247.2</v>
      </c>
      <c r="P27" s="36">
        <f t="shared" si="7"/>
        <v>840</v>
      </c>
      <c r="Q27" s="36">
        <f t="shared" si="7"/>
        <v>892.1199999999999</v>
      </c>
      <c r="R27" s="36">
        <f t="shared" si="7"/>
        <v>945.5751999999999</v>
      </c>
      <c r="S27" s="37">
        <f t="shared" si="7"/>
        <v>945.5751999999999</v>
      </c>
    </row>
    <row r="28" spans="1:19" ht="12.75">
      <c r="A28" s="130"/>
      <c r="B28" s="179"/>
      <c r="C28" s="136"/>
      <c r="D28" s="79" t="s">
        <v>90</v>
      </c>
      <c r="E28" s="72"/>
      <c r="F28" s="65"/>
      <c r="G28" s="17"/>
      <c r="H28" s="65"/>
      <c r="I28" s="65"/>
      <c r="J28" s="65"/>
      <c r="K28" s="165"/>
      <c r="L28" s="165"/>
      <c r="M28" s="166"/>
      <c r="N28" s="105">
        <v>336</v>
      </c>
      <c r="O28" s="21">
        <v>247.2</v>
      </c>
      <c r="P28" s="46">
        <v>660</v>
      </c>
      <c r="Q28" s="21">
        <f t="shared" si="3"/>
        <v>700.92</v>
      </c>
      <c r="R28" s="21">
        <f t="shared" si="6"/>
        <v>742.9751999999999</v>
      </c>
      <c r="S28" s="22">
        <f t="shared" si="5"/>
        <v>742.9751999999999</v>
      </c>
    </row>
    <row r="29" spans="1:19" ht="29.25" customHeight="1" thickBot="1">
      <c r="A29" s="131"/>
      <c r="B29" s="181"/>
      <c r="C29" s="172"/>
      <c r="D29" s="76" t="s">
        <v>70</v>
      </c>
      <c r="E29" s="73"/>
      <c r="F29" s="64"/>
      <c r="G29" s="24"/>
      <c r="H29" s="65"/>
      <c r="I29" s="65"/>
      <c r="J29" s="65"/>
      <c r="K29" s="165"/>
      <c r="L29" s="165"/>
      <c r="M29" s="166"/>
      <c r="N29" s="103">
        <v>0</v>
      </c>
      <c r="O29" s="26">
        <v>0</v>
      </c>
      <c r="P29" s="47">
        <v>180</v>
      </c>
      <c r="Q29" s="26">
        <v>191.2</v>
      </c>
      <c r="R29" s="26">
        <v>202.6</v>
      </c>
      <c r="S29" s="27">
        <v>202.6</v>
      </c>
    </row>
    <row r="30" spans="1:19" ht="75" customHeight="1">
      <c r="A30" s="122" t="s">
        <v>104</v>
      </c>
      <c r="B30" s="176" t="s">
        <v>8</v>
      </c>
      <c r="C30" s="135" t="s">
        <v>152</v>
      </c>
      <c r="D30" s="90"/>
      <c r="E30" s="86" t="s">
        <v>47</v>
      </c>
      <c r="F30" s="53" t="s">
        <v>54</v>
      </c>
      <c r="G30" s="16" t="s">
        <v>182</v>
      </c>
      <c r="H30" s="65" t="s">
        <v>49</v>
      </c>
      <c r="I30" s="65"/>
      <c r="J30" s="65"/>
      <c r="K30" s="165" t="s">
        <v>197</v>
      </c>
      <c r="L30" s="165" t="s">
        <v>145</v>
      </c>
      <c r="M30" s="166" t="s">
        <v>170</v>
      </c>
      <c r="N30" s="108">
        <f aca="true" t="shared" si="8" ref="N30:S30">N31</f>
        <v>17700</v>
      </c>
      <c r="O30" s="28">
        <f t="shared" si="8"/>
        <v>17126.9</v>
      </c>
      <c r="P30" s="28">
        <f t="shared" si="8"/>
        <v>1770.7</v>
      </c>
      <c r="Q30" s="28">
        <f t="shared" si="8"/>
        <v>1880.4834</v>
      </c>
      <c r="R30" s="28">
        <f t="shared" si="8"/>
        <v>1993.312404</v>
      </c>
      <c r="S30" s="29">
        <f t="shared" si="8"/>
        <v>1993.312404</v>
      </c>
    </row>
    <row r="31" spans="1:19" ht="45" customHeight="1" thickBot="1">
      <c r="A31" s="130"/>
      <c r="B31" s="179"/>
      <c r="C31" s="136"/>
      <c r="D31" s="91" t="s">
        <v>100</v>
      </c>
      <c r="E31" s="78"/>
      <c r="F31" s="61"/>
      <c r="G31" s="32"/>
      <c r="H31" s="65"/>
      <c r="I31" s="65"/>
      <c r="J31" s="65"/>
      <c r="K31" s="165"/>
      <c r="L31" s="165"/>
      <c r="M31" s="166"/>
      <c r="N31" s="104">
        <v>17700</v>
      </c>
      <c r="O31" s="33">
        <v>17126.9</v>
      </c>
      <c r="P31" s="48">
        <v>1770.7</v>
      </c>
      <c r="Q31" s="33">
        <f t="shared" si="3"/>
        <v>1880.4834</v>
      </c>
      <c r="R31" s="33">
        <f t="shared" si="6"/>
        <v>1993.312404</v>
      </c>
      <c r="S31" s="34">
        <f t="shared" si="5"/>
        <v>1993.312404</v>
      </c>
    </row>
    <row r="32" spans="1:19" ht="114" customHeight="1">
      <c r="A32" s="122" t="s">
        <v>105</v>
      </c>
      <c r="B32" s="118" t="s">
        <v>7</v>
      </c>
      <c r="C32" s="135" t="s">
        <v>156</v>
      </c>
      <c r="D32" s="75"/>
      <c r="E32" s="77" t="s">
        <v>47</v>
      </c>
      <c r="F32" s="60" t="s">
        <v>54</v>
      </c>
      <c r="G32" s="35" t="s">
        <v>51</v>
      </c>
      <c r="H32" s="65" t="s">
        <v>49</v>
      </c>
      <c r="I32" s="65"/>
      <c r="J32" s="65"/>
      <c r="K32" s="134" t="s">
        <v>197</v>
      </c>
      <c r="L32" s="65" t="s">
        <v>184</v>
      </c>
      <c r="M32" s="95" t="s">
        <v>170</v>
      </c>
      <c r="N32" s="109">
        <f>N33</f>
        <v>38354</v>
      </c>
      <c r="O32" s="36">
        <f>O33</f>
        <v>25042.8</v>
      </c>
      <c r="P32" s="36">
        <f>P33</f>
        <v>17214.3</v>
      </c>
      <c r="Q32" s="36">
        <f t="shared" si="3"/>
        <v>18281.5866</v>
      </c>
      <c r="R32" s="36">
        <f t="shared" si="6"/>
        <v>19378.481796</v>
      </c>
      <c r="S32" s="37">
        <f t="shared" si="5"/>
        <v>19378.481796</v>
      </c>
    </row>
    <row r="33" spans="1:19" ht="148.5" customHeight="1" thickBot="1">
      <c r="A33" s="131"/>
      <c r="B33" s="171"/>
      <c r="C33" s="172"/>
      <c r="D33" s="76" t="s">
        <v>55</v>
      </c>
      <c r="E33" s="73"/>
      <c r="F33" s="64"/>
      <c r="G33" s="24"/>
      <c r="H33" s="65"/>
      <c r="I33" s="65"/>
      <c r="J33" s="65"/>
      <c r="K33" s="175"/>
      <c r="L33" s="65"/>
      <c r="M33" s="17"/>
      <c r="N33" s="103">
        <v>38354</v>
      </c>
      <c r="O33" s="26">
        <v>25042.8</v>
      </c>
      <c r="P33" s="26">
        <v>17214.3</v>
      </c>
      <c r="Q33" s="26">
        <f t="shared" si="3"/>
        <v>18281.5866</v>
      </c>
      <c r="R33" s="26">
        <f t="shared" si="6"/>
        <v>19378.481796</v>
      </c>
      <c r="S33" s="27">
        <f t="shared" si="5"/>
        <v>19378.481796</v>
      </c>
    </row>
    <row r="34" spans="1:19" ht="78.75" customHeight="1">
      <c r="A34" s="122" t="s">
        <v>106</v>
      </c>
      <c r="B34" s="118" t="s">
        <v>9</v>
      </c>
      <c r="C34" s="135" t="s">
        <v>152</v>
      </c>
      <c r="D34" s="75"/>
      <c r="E34" s="77" t="s">
        <v>47</v>
      </c>
      <c r="F34" s="60" t="s">
        <v>54</v>
      </c>
      <c r="G34" s="35" t="s">
        <v>179</v>
      </c>
      <c r="H34" s="65" t="s">
        <v>49</v>
      </c>
      <c r="I34" s="65"/>
      <c r="J34" s="65"/>
      <c r="K34" s="134" t="s">
        <v>197</v>
      </c>
      <c r="L34" s="165" t="s">
        <v>171</v>
      </c>
      <c r="M34" s="133" t="s">
        <v>133</v>
      </c>
      <c r="N34" s="109">
        <f>N36</f>
        <v>35032.9</v>
      </c>
      <c r="O34" s="36">
        <f>O36</f>
        <v>813</v>
      </c>
      <c r="P34" s="36">
        <f>P36</f>
        <v>38452.5</v>
      </c>
      <c r="Q34" s="36">
        <f t="shared" si="3"/>
        <v>40836.555</v>
      </c>
      <c r="R34" s="36">
        <f t="shared" si="6"/>
        <v>43286.7483</v>
      </c>
      <c r="S34" s="37">
        <f t="shared" si="5"/>
        <v>43286.7483</v>
      </c>
    </row>
    <row r="35" spans="1:19" ht="39.75" customHeight="1">
      <c r="A35" s="130"/>
      <c r="B35" s="119"/>
      <c r="C35" s="136"/>
      <c r="D35" s="79"/>
      <c r="E35" s="72" t="s">
        <v>57</v>
      </c>
      <c r="F35" s="65" t="s">
        <v>58</v>
      </c>
      <c r="G35" s="17" t="s">
        <v>178</v>
      </c>
      <c r="H35" s="65"/>
      <c r="I35" s="65"/>
      <c r="J35" s="65"/>
      <c r="K35" s="134"/>
      <c r="L35" s="165"/>
      <c r="M35" s="133"/>
      <c r="N35" s="105">
        <v>0</v>
      </c>
      <c r="O35" s="21">
        <v>0</v>
      </c>
      <c r="P35" s="46">
        <v>0</v>
      </c>
      <c r="Q35" s="21">
        <f t="shared" si="3"/>
        <v>0</v>
      </c>
      <c r="R35" s="21">
        <f t="shared" si="6"/>
        <v>0</v>
      </c>
      <c r="S35" s="22">
        <f t="shared" si="5"/>
        <v>0</v>
      </c>
    </row>
    <row r="36" spans="1:19" ht="52.5" customHeight="1" thickBot="1">
      <c r="A36" s="131"/>
      <c r="B36" s="171"/>
      <c r="C36" s="172"/>
      <c r="D36" s="76" t="s">
        <v>56</v>
      </c>
      <c r="E36" s="73"/>
      <c r="F36" s="64"/>
      <c r="G36" s="24"/>
      <c r="H36" s="65"/>
      <c r="I36" s="65"/>
      <c r="J36" s="65"/>
      <c r="K36" s="134"/>
      <c r="L36" s="165"/>
      <c r="M36" s="133"/>
      <c r="N36" s="103">
        <v>35032.9</v>
      </c>
      <c r="O36" s="26">
        <v>813</v>
      </c>
      <c r="P36" s="26">
        <v>38452.5</v>
      </c>
      <c r="Q36" s="26">
        <v>40900.6</v>
      </c>
      <c r="R36" s="26">
        <f t="shared" si="6"/>
        <v>43354.636</v>
      </c>
      <c r="S36" s="27">
        <f t="shared" si="5"/>
        <v>43354.636</v>
      </c>
    </row>
    <row r="37" spans="1:19" ht="56.25" customHeight="1">
      <c r="A37" s="127" t="s">
        <v>107</v>
      </c>
      <c r="B37" s="182" t="s">
        <v>157</v>
      </c>
      <c r="C37" s="183" t="s">
        <v>152</v>
      </c>
      <c r="D37" s="75"/>
      <c r="E37" s="125" t="s">
        <v>47</v>
      </c>
      <c r="F37" s="118" t="s">
        <v>54</v>
      </c>
      <c r="G37" s="120" t="s">
        <v>51</v>
      </c>
      <c r="H37" s="65" t="s">
        <v>49</v>
      </c>
      <c r="I37" s="65"/>
      <c r="J37" s="65"/>
      <c r="K37" s="165" t="s">
        <v>197</v>
      </c>
      <c r="L37" s="165" t="s">
        <v>185</v>
      </c>
      <c r="M37" s="133" t="s">
        <v>133</v>
      </c>
      <c r="N37" s="109">
        <f>N38</f>
        <v>60</v>
      </c>
      <c r="O37" s="36">
        <f>O38</f>
        <v>60</v>
      </c>
      <c r="P37" s="36">
        <f>P38</f>
        <v>50</v>
      </c>
      <c r="Q37" s="36">
        <f t="shared" si="3"/>
        <v>53.1</v>
      </c>
      <c r="R37" s="36">
        <f t="shared" si="6"/>
        <v>56.286</v>
      </c>
      <c r="S37" s="37">
        <f t="shared" si="5"/>
        <v>56.286</v>
      </c>
    </row>
    <row r="38" spans="1:19" ht="64.5" customHeight="1" thickBot="1">
      <c r="A38" s="132"/>
      <c r="B38" s="184"/>
      <c r="C38" s="185"/>
      <c r="D38" s="76" t="s">
        <v>59</v>
      </c>
      <c r="E38" s="126"/>
      <c r="F38" s="119"/>
      <c r="G38" s="121"/>
      <c r="H38" s="65"/>
      <c r="I38" s="65"/>
      <c r="J38" s="65"/>
      <c r="K38" s="180"/>
      <c r="L38" s="165"/>
      <c r="M38" s="133"/>
      <c r="N38" s="107">
        <v>60</v>
      </c>
      <c r="O38" s="33">
        <v>60</v>
      </c>
      <c r="P38" s="48">
        <v>50</v>
      </c>
      <c r="Q38" s="33">
        <f t="shared" si="3"/>
        <v>53.1</v>
      </c>
      <c r="R38" s="33">
        <f t="shared" si="6"/>
        <v>56.286</v>
      </c>
      <c r="S38" s="34">
        <f t="shared" si="5"/>
        <v>56.286</v>
      </c>
    </row>
    <row r="39" spans="1:19" ht="105.75" customHeight="1">
      <c r="A39" s="127" t="s">
        <v>109</v>
      </c>
      <c r="B39" s="186" t="s">
        <v>10</v>
      </c>
      <c r="C39" s="183" t="s">
        <v>152</v>
      </c>
      <c r="D39" s="75"/>
      <c r="E39" s="77" t="s">
        <v>47</v>
      </c>
      <c r="F39" s="60" t="s">
        <v>54</v>
      </c>
      <c r="G39" s="35" t="s">
        <v>51</v>
      </c>
      <c r="H39" s="65"/>
      <c r="I39" s="17"/>
      <c r="J39" s="65"/>
      <c r="K39" s="134" t="s">
        <v>197</v>
      </c>
      <c r="L39" s="65" t="s">
        <v>186</v>
      </c>
      <c r="M39" s="95" t="s">
        <v>170</v>
      </c>
      <c r="N39" s="109">
        <f>N40+N41</f>
        <v>8.1</v>
      </c>
      <c r="O39" s="36">
        <f>O40+O41</f>
        <v>8.1</v>
      </c>
      <c r="P39" s="36">
        <f>P40+P41</f>
        <v>50</v>
      </c>
      <c r="Q39" s="36">
        <f t="shared" si="3"/>
        <v>53.1</v>
      </c>
      <c r="R39" s="36">
        <f t="shared" si="6"/>
        <v>56.286</v>
      </c>
      <c r="S39" s="37">
        <f t="shared" si="5"/>
        <v>56.286</v>
      </c>
    </row>
    <row r="40" spans="1:19" ht="12.75" customHeight="1">
      <c r="A40" s="128"/>
      <c r="B40" s="165"/>
      <c r="C40" s="187"/>
      <c r="D40" s="79" t="s">
        <v>108</v>
      </c>
      <c r="E40" s="72"/>
      <c r="F40" s="65"/>
      <c r="G40" s="17"/>
      <c r="H40" s="65"/>
      <c r="I40" s="65"/>
      <c r="J40" s="65"/>
      <c r="K40" s="134"/>
      <c r="L40" s="65"/>
      <c r="M40" s="17"/>
      <c r="N40" s="105">
        <v>8.1</v>
      </c>
      <c r="O40" s="21">
        <v>8.1</v>
      </c>
      <c r="P40" s="46">
        <v>50</v>
      </c>
      <c r="Q40" s="21">
        <f t="shared" si="3"/>
        <v>53.1</v>
      </c>
      <c r="R40" s="21">
        <f t="shared" si="6"/>
        <v>56.286</v>
      </c>
      <c r="S40" s="22">
        <f t="shared" si="5"/>
        <v>56.286</v>
      </c>
    </row>
    <row r="41" spans="1:19" ht="13.5" thickBot="1">
      <c r="A41" s="132"/>
      <c r="B41" s="188"/>
      <c r="C41" s="185"/>
      <c r="D41" s="76" t="s">
        <v>71</v>
      </c>
      <c r="E41" s="78"/>
      <c r="F41" s="61"/>
      <c r="G41" s="32"/>
      <c r="H41" s="65"/>
      <c r="I41" s="65"/>
      <c r="J41" s="65"/>
      <c r="K41" s="134"/>
      <c r="L41" s="65"/>
      <c r="M41" s="17"/>
      <c r="N41" s="104">
        <v>0</v>
      </c>
      <c r="O41" s="33">
        <v>0</v>
      </c>
      <c r="P41" s="48">
        <v>0</v>
      </c>
      <c r="Q41" s="33">
        <f t="shared" si="3"/>
        <v>0</v>
      </c>
      <c r="R41" s="33">
        <f t="shared" si="6"/>
        <v>0</v>
      </c>
      <c r="S41" s="34">
        <f t="shared" si="5"/>
        <v>0</v>
      </c>
    </row>
    <row r="42" spans="1:19" ht="84" customHeight="1">
      <c r="A42" s="127" t="s">
        <v>110</v>
      </c>
      <c r="B42" s="186" t="s">
        <v>158</v>
      </c>
      <c r="C42" s="183" t="s">
        <v>152</v>
      </c>
      <c r="D42" s="75" t="s">
        <v>60</v>
      </c>
      <c r="E42" s="77" t="s">
        <v>47</v>
      </c>
      <c r="F42" s="60" t="s">
        <v>54</v>
      </c>
      <c r="G42" s="35" t="s">
        <v>51</v>
      </c>
      <c r="H42" s="65"/>
      <c r="I42" s="17"/>
      <c r="J42" s="65"/>
      <c r="K42" s="134" t="s">
        <v>197</v>
      </c>
      <c r="L42" s="65" t="s">
        <v>187</v>
      </c>
      <c r="M42" s="95" t="s">
        <v>170</v>
      </c>
      <c r="N42" s="109">
        <f>N44</f>
        <v>180</v>
      </c>
      <c r="O42" s="36">
        <f>O44</f>
        <v>180</v>
      </c>
      <c r="P42" s="36">
        <f>P44</f>
        <v>0</v>
      </c>
      <c r="Q42" s="36">
        <f t="shared" si="3"/>
        <v>0</v>
      </c>
      <c r="R42" s="36">
        <f t="shared" si="6"/>
        <v>0</v>
      </c>
      <c r="S42" s="37">
        <f t="shared" si="5"/>
        <v>0</v>
      </c>
    </row>
    <row r="43" spans="1:19" ht="43.5" customHeight="1">
      <c r="A43" s="128"/>
      <c r="B43" s="165"/>
      <c r="C43" s="187"/>
      <c r="D43" s="79"/>
      <c r="E43" s="72" t="s">
        <v>61</v>
      </c>
      <c r="F43" s="65" t="s">
        <v>62</v>
      </c>
      <c r="G43" s="17" t="s">
        <v>180</v>
      </c>
      <c r="H43" s="65" t="s">
        <v>49</v>
      </c>
      <c r="I43" s="65"/>
      <c r="J43" s="65"/>
      <c r="K43" s="175"/>
      <c r="L43" s="65"/>
      <c r="M43" s="17"/>
      <c r="N43" s="105">
        <f>M43*1.08</f>
        <v>0</v>
      </c>
      <c r="O43" s="21"/>
      <c r="P43" s="46">
        <f>O43*1.063</f>
        <v>0</v>
      </c>
      <c r="Q43" s="18">
        <f t="shared" si="3"/>
        <v>0</v>
      </c>
      <c r="R43" s="21">
        <f t="shared" si="6"/>
        <v>0</v>
      </c>
      <c r="S43" s="22">
        <f t="shared" si="5"/>
        <v>0</v>
      </c>
    </row>
    <row r="44" spans="1:19" ht="19.5" customHeight="1" thickBot="1">
      <c r="A44" s="129"/>
      <c r="B44" s="189"/>
      <c r="C44" s="190"/>
      <c r="D44" s="76" t="s">
        <v>60</v>
      </c>
      <c r="E44" s="73"/>
      <c r="F44" s="64"/>
      <c r="G44" s="24"/>
      <c r="H44" s="65"/>
      <c r="I44" s="65"/>
      <c r="J44" s="65"/>
      <c r="K44" s="175"/>
      <c r="L44" s="65"/>
      <c r="M44" s="17"/>
      <c r="N44" s="103">
        <v>180</v>
      </c>
      <c r="O44" s="26">
        <v>180</v>
      </c>
      <c r="P44" s="47">
        <v>0</v>
      </c>
      <c r="Q44" s="30">
        <f t="shared" si="3"/>
        <v>0</v>
      </c>
      <c r="R44" s="26">
        <f t="shared" si="6"/>
        <v>0</v>
      </c>
      <c r="S44" s="27">
        <f t="shared" si="5"/>
        <v>0</v>
      </c>
    </row>
    <row r="45" spans="1:19" ht="129" customHeight="1">
      <c r="A45" s="130" t="s">
        <v>111</v>
      </c>
      <c r="B45" s="119" t="s">
        <v>159</v>
      </c>
      <c r="C45" s="136" t="s">
        <v>152</v>
      </c>
      <c r="D45" s="90"/>
      <c r="E45" s="86" t="s">
        <v>47</v>
      </c>
      <c r="F45" s="53" t="s">
        <v>54</v>
      </c>
      <c r="G45" s="16" t="s">
        <v>51</v>
      </c>
      <c r="H45" s="65"/>
      <c r="I45" s="65"/>
      <c r="J45" s="65"/>
      <c r="K45" s="134" t="s">
        <v>197</v>
      </c>
      <c r="L45" s="65" t="s">
        <v>188</v>
      </c>
      <c r="M45" s="95" t="s">
        <v>170</v>
      </c>
      <c r="N45" s="108">
        <f>N46</f>
        <v>599</v>
      </c>
      <c r="O45" s="28">
        <f>O46</f>
        <v>550.6</v>
      </c>
      <c r="P45" s="28">
        <f>P46</f>
        <v>600</v>
      </c>
      <c r="Q45" s="28">
        <f t="shared" si="3"/>
        <v>637.2</v>
      </c>
      <c r="R45" s="28">
        <f t="shared" si="6"/>
        <v>675.4320000000001</v>
      </c>
      <c r="S45" s="29">
        <f t="shared" si="5"/>
        <v>675.4320000000001</v>
      </c>
    </row>
    <row r="46" spans="1:19" ht="1.5" customHeight="1" thickBot="1">
      <c r="A46" s="131"/>
      <c r="B46" s="171"/>
      <c r="C46" s="172"/>
      <c r="D46" s="76" t="s">
        <v>100</v>
      </c>
      <c r="E46" s="73"/>
      <c r="F46" s="64"/>
      <c r="G46" s="24"/>
      <c r="H46" s="65"/>
      <c r="I46" s="65"/>
      <c r="J46" s="65"/>
      <c r="K46" s="175"/>
      <c r="L46" s="65"/>
      <c r="M46" s="17"/>
      <c r="N46" s="103">
        <v>599</v>
      </c>
      <c r="O46" s="26">
        <v>550.6</v>
      </c>
      <c r="P46" s="47">
        <v>600</v>
      </c>
      <c r="Q46" s="26">
        <f aca="true" t="shared" si="9" ref="Q46:Q66">P46*106.2/100</f>
        <v>637.2</v>
      </c>
      <c r="R46" s="26">
        <f t="shared" si="6"/>
        <v>675.4320000000001</v>
      </c>
      <c r="S46" s="27">
        <f t="shared" si="5"/>
        <v>675.4320000000001</v>
      </c>
    </row>
    <row r="47" spans="1:19" ht="79.5" customHeight="1">
      <c r="A47" s="122" t="s">
        <v>112</v>
      </c>
      <c r="B47" s="118" t="s">
        <v>160</v>
      </c>
      <c r="C47" s="135" t="s">
        <v>152</v>
      </c>
      <c r="D47" s="90"/>
      <c r="E47" s="86" t="s">
        <v>47</v>
      </c>
      <c r="F47" s="53" t="s">
        <v>54</v>
      </c>
      <c r="G47" s="16" t="s">
        <v>51</v>
      </c>
      <c r="H47" s="65"/>
      <c r="I47" s="65"/>
      <c r="J47" s="65"/>
      <c r="K47" s="134" t="s">
        <v>167</v>
      </c>
      <c r="L47" s="165" t="s">
        <v>189</v>
      </c>
      <c r="M47" s="166" t="s">
        <v>170</v>
      </c>
      <c r="N47" s="108">
        <f>N49</f>
        <v>5045.5</v>
      </c>
      <c r="O47" s="28">
        <f>O49</f>
        <v>5045.5</v>
      </c>
      <c r="P47" s="28">
        <f>P49</f>
        <v>4500</v>
      </c>
      <c r="Q47" s="28">
        <f t="shared" si="9"/>
        <v>4779</v>
      </c>
      <c r="R47" s="28">
        <f t="shared" si="6"/>
        <v>5065.74</v>
      </c>
      <c r="S47" s="29">
        <f t="shared" si="5"/>
        <v>5065.74</v>
      </c>
    </row>
    <row r="48" spans="1:19" ht="51" customHeight="1">
      <c r="A48" s="130"/>
      <c r="B48" s="119"/>
      <c r="C48" s="136"/>
      <c r="D48" s="79"/>
      <c r="E48" s="72" t="s">
        <v>64</v>
      </c>
      <c r="F48" s="65" t="s">
        <v>65</v>
      </c>
      <c r="G48" s="17" t="s">
        <v>181</v>
      </c>
      <c r="H48" s="65" t="s">
        <v>49</v>
      </c>
      <c r="I48" s="65"/>
      <c r="J48" s="65"/>
      <c r="K48" s="134"/>
      <c r="L48" s="165"/>
      <c r="M48" s="166"/>
      <c r="N48" s="105">
        <v>0</v>
      </c>
      <c r="O48" s="21">
        <v>0</v>
      </c>
      <c r="P48" s="46">
        <v>0</v>
      </c>
      <c r="Q48" s="21">
        <f t="shared" si="9"/>
        <v>0</v>
      </c>
      <c r="R48" s="21">
        <f aca="true" t="shared" si="10" ref="R48:R66">Q48*106/100</f>
        <v>0</v>
      </c>
      <c r="S48" s="22">
        <f aca="true" t="shared" si="11" ref="S48:S66">R48</f>
        <v>0</v>
      </c>
    </row>
    <row r="49" spans="1:19" ht="13.5" thickBot="1">
      <c r="A49" s="131"/>
      <c r="B49" s="171"/>
      <c r="C49" s="172"/>
      <c r="D49" s="76" t="s">
        <v>63</v>
      </c>
      <c r="E49" s="73"/>
      <c r="F49" s="64"/>
      <c r="G49" s="24"/>
      <c r="H49" s="65"/>
      <c r="I49" s="65"/>
      <c r="J49" s="65"/>
      <c r="K49" s="175"/>
      <c r="L49" s="65"/>
      <c r="M49" s="17"/>
      <c r="N49" s="103">
        <v>5045.5</v>
      </c>
      <c r="O49" s="26">
        <v>5045.5</v>
      </c>
      <c r="P49" s="47">
        <v>4500</v>
      </c>
      <c r="Q49" s="26">
        <f t="shared" si="9"/>
        <v>4779</v>
      </c>
      <c r="R49" s="26">
        <f t="shared" si="10"/>
        <v>5065.74</v>
      </c>
      <c r="S49" s="27">
        <f t="shared" si="11"/>
        <v>5065.74</v>
      </c>
    </row>
    <row r="50" spans="1:19" ht="129.75" customHeight="1">
      <c r="A50" s="122" t="s">
        <v>98</v>
      </c>
      <c r="B50" s="118" t="s">
        <v>11</v>
      </c>
      <c r="C50" s="135" t="s">
        <v>152</v>
      </c>
      <c r="D50" s="90"/>
      <c r="E50" s="86" t="s">
        <v>47</v>
      </c>
      <c r="F50" s="53" t="s">
        <v>54</v>
      </c>
      <c r="G50" s="16" t="s">
        <v>51</v>
      </c>
      <c r="H50" s="92" t="s">
        <v>66</v>
      </c>
      <c r="I50" s="17" t="s">
        <v>168</v>
      </c>
      <c r="J50" s="65" t="s">
        <v>67</v>
      </c>
      <c r="K50" s="134" t="s">
        <v>197</v>
      </c>
      <c r="L50" s="65" t="s">
        <v>190</v>
      </c>
      <c r="M50" s="95" t="s">
        <v>170</v>
      </c>
      <c r="N50" s="108">
        <f aca="true" t="shared" si="12" ref="N50:S50">N51+N52</f>
        <v>11458.400000000001</v>
      </c>
      <c r="O50" s="28">
        <f t="shared" si="12"/>
        <v>11458.400000000001</v>
      </c>
      <c r="P50" s="28">
        <f t="shared" si="12"/>
        <v>8600</v>
      </c>
      <c r="Q50" s="28">
        <f t="shared" si="12"/>
        <v>9133.2</v>
      </c>
      <c r="R50" s="28">
        <f t="shared" si="12"/>
        <v>9681.192000000001</v>
      </c>
      <c r="S50" s="29">
        <f t="shared" si="12"/>
        <v>9681.192000000001</v>
      </c>
    </row>
    <row r="51" spans="1:19" ht="12.75">
      <c r="A51" s="130"/>
      <c r="B51" s="119"/>
      <c r="C51" s="136"/>
      <c r="D51" s="79" t="s">
        <v>63</v>
      </c>
      <c r="E51" s="72"/>
      <c r="F51" s="65"/>
      <c r="G51" s="17"/>
      <c r="H51" s="65"/>
      <c r="I51" s="65"/>
      <c r="J51" s="65"/>
      <c r="K51" s="175"/>
      <c r="L51" s="65"/>
      <c r="M51" s="17"/>
      <c r="N51" s="105">
        <v>10115.2</v>
      </c>
      <c r="O51" s="21">
        <v>10115.2</v>
      </c>
      <c r="P51" s="46">
        <v>8300</v>
      </c>
      <c r="Q51" s="21">
        <f t="shared" si="9"/>
        <v>8814.6</v>
      </c>
      <c r="R51" s="21">
        <f t="shared" si="10"/>
        <v>9343.476</v>
      </c>
      <c r="S51" s="22">
        <f t="shared" si="11"/>
        <v>9343.476</v>
      </c>
    </row>
    <row r="52" spans="1:19" ht="12.75">
      <c r="A52" s="130"/>
      <c r="B52" s="119"/>
      <c r="C52" s="136"/>
      <c r="D52" s="91" t="s">
        <v>113</v>
      </c>
      <c r="E52" s="78"/>
      <c r="F52" s="61"/>
      <c r="G52" s="32"/>
      <c r="H52" s="65"/>
      <c r="I52" s="65"/>
      <c r="J52" s="65"/>
      <c r="K52" s="175"/>
      <c r="L52" s="65"/>
      <c r="M52" s="17"/>
      <c r="N52" s="104">
        <v>1343.2</v>
      </c>
      <c r="O52" s="33">
        <v>1343.2</v>
      </c>
      <c r="P52" s="48">
        <v>300</v>
      </c>
      <c r="Q52" s="33">
        <f t="shared" si="9"/>
        <v>318.6</v>
      </c>
      <c r="R52" s="33">
        <f t="shared" si="10"/>
        <v>337.71600000000007</v>
      </c>
      <c r="S52" s="34">
        <f t="shared" si="11"/>
        <v>337.71600000000007</v>
      </c>
    </row>
    <row r="53" spans="1:19" ht="78" customHeight="1">
      <c r="A53" s="133" t="s">
        <v>114</v>
      </c>
      <c r="B53" s="165" t="s">
        <v>161</v>
      </c>
      <c r="C53" s="187" t="s">
        <v>152</v>
      </c>
      <c r="D53" s="79" t="s">
        <v>117</v>
      </c>
      <c r="E53" s="72" t="s">
        <v>47</v>
      </c>
      <c r="F53" s="65" t="s">
        <v>54</v>
      </c>
      <c r="G53" s="17" t="s">
        <v>182</v>
      </c>
      <c r="H53" s="65" t="s">
        <v>49</v>
      </c>
      <c r="I53" s="65"/>
      <c r="J53" s="65"/>
      <c r="K53" s="165" t="s">
        <v>197</v>
      </c>
      <c r="L53" s="165" t="s">
        <v>191</v>
      </c>
      <c r="M53" s="166" t="s">
        <v>170</v>
      </c>
      <c r="N53" s="99">
        <f>N54+N55+N56</f>
        <v>4980</v>
      </c>
      <c r="O53" s="18">
        <f>O54+O55+O56</f>
        <v>4980</v>
      </c>
      <c r="P53" s="18">
        <f>P54+P55+P56</f>
        <v>5150</v>
      </c>
      <c r="Q53" s="18">
        <f t="shared" si="9"/>
        <v>5469.3</v>
      </c>
      <c r="R53" s="18">
        <f t="shared" si="10"/>
        <v>5797.4580000000005</v>
      </c>
      <c r="S53" s="19">
        <f t="shared" si="11"/>
        <v>5797.4580000000005</v>
      </c>
    </row>
    <row r="54" spans="1:19" ht="12.75">
      <c r="A54" s="133"/>
      <c r="B54" s="165"/>
      <c r="C54" s="187"/>
      <c r="D54" s="79" t="s">
        <v>115</v>
      </c>
      <c r="E54" s="72"/>
      <c r="F54" s="65"/>
      <c r="G54" s="17"/>
      <c r="H54" s="65"/>
      <c r="I54" s="65"/>
      <c r="J54" s="65"/>
      <c r="K54" s="165"/>
      <c r="L54" s="165"/>
      <c r="M54" s="166"/>
      <c r="N54" s="105">
        <v>4890</v>
      </c>
      <c r="O54" s="21">
        <v>4890</v>
      </c>
      <c r="P54" s="46">
        <v>5050</v>
      </c>
      <c r="Q54" s="21">
        <f t="shared" si="9"/>
        <v>5363.1</v>
      </c>
      <c r="R54" s="21">
        <f t="shared" si="10"/>
        <v>5684.886000000001</v>
      </c>
      <c r="S54" s="22">
        <f t="shared" si="11"/>
        <v>5684.886000000001</v>
      </c>
    </row>
    <row r="55" spans="1:19" ht="12.75">
      <c r="A55" s="133"/>
      <c r="B55" s="165"/>
      <c r="C55" s="187"/>
      <c r="D55" s="79" t="s">
        <v>116</v>
      </c>
      <c r="E55" s="72"/>
      <c r="F55" s="65"/>
      <c r="G55" s="17"/>
      <c r="H55" s="65"/>
      <c r="I55" s="65"/>
      <c r="J55" s="65"/>
      <c r="K55" s="165"/>
      <c r="L55" s="165"/>
      <c r="M55" s="166"/>
      <c r="N55" s="105">
        <v>0</v>
      </c>
      <c r="O55" s="21">
        <v>0</v>
      </c>
      <c r="P55" s="46">
        <v>0</v>
      </c>
      <c r="Q55" s="21">
        <f t="shared" si="9"/>
        <v>0</v>
      </c>
      <c r="R55" s="21">
        <f t="shared" si="10"/>
        <v>0</v>
      </c>
      <c r="S55" s="22">
        <f t="shared" si="11"/>
        <v>0</v>
      </c>
    </row>
    <row r="56" spans="1:19" ht="24.75" customHeight="1">
      <c r="A56" s="133"/>
      <c r="B56" s="165"/>
      <c r="C56" s="187"/>
      <c r="D56" s="79" t="s">
        <v>118</v>
      </c>
      <c r="E56" s="72"/>
      <c r="F56" s="65"/>
      <c r="G56" s="17"/>
      <c r="H56" s="65"/>
      <c r="I56" s="65"/>
      <c r="J56" s="65"/>
      <c r="K56" s="165"/>
      <c r="L56" s="165"/>
      <c r="M56" s="166"/>
      <c r="N56" s="105">
        <v>90</v>
      </c>
      <c r="O56" s="21">
        <v>90</v>
      </c>
      <c r="P56" s="46">
        <v>100</v>
      </c>
      <c r="Q56" s="21">
        <f t="shared" si="9"/>
        <v>106.2</v>
      </c>
      <c r="R56" s="21">
        <f t="shared" si="10"/>
        <v>112.572</v>
      </c>
      <c r="S56" s="22">
        <f t="shared" si="11"/>
        <v>112.572</v>
      </c>
    </row>
    <row r="57" spans="1:19" ht="81" customHeight="1">
      <c r="A57" s="130" t="s">
        <v>120</v>
      </c>
      <c r="B57" s="119" t="s">
        <v>162</v>
      </c>
      <c r="C57" s="136" t="s">
        <v>152</v>
      </c>
      <c r="D57" s="90"/>
      <c r="E57" s="86" t="s">
        <v>47</v>
      </c>
      <c r="F57" s="53" t="s">
        <v>54</v>
      </c>
      <c r="G57" s="16" t="s">
        <v>51</v>
      </c>
      <c r="H57" s="65" t="s">
        <v>49</v>
      </c>
      <c r="I57" s="65"/>
      <c r="J57" s="65"/>
      <c r="K57" s="165" t="s">
        <v>197</v>
      </c>
      <c r="L57" s="165" t="s">
        <v>192</v>
      </c>
      <c r="M57" s="166" t="s">
        <v>170</v>
      </c>
      <c r="N57" s="108">
        <f>N58</f>
        <v>3158.4</v>
      </c>
      <c r="O57" s="28">
        <f>O58</f>
        <v>3158.4</v>
      </c>
      <c r="P57" s="28">
        <f>P58</f>
        <v>1119.1</v>
      </c>
      <c r="Q57" s="28">
        <f t="shared" si="9"/>
        <v>1188.4841999999999</v>
      </c>
      <c r="R57" s="28">
        <f t="shared" si="10"/>
        <v>1259.793252</v>
      </c>
      <c r="S57" s="29">
        <f t="shared" si="11"/>
        <v>1259.793252</v>
      </c>
    </row>
    <row r="58" spans="1:19" ht="45" customHeight="1" thickBot="1">
      <c r="A58" s="131"/>
      <c r="B58" s="171"/>
      <c r="C58" s="172"/>
      <c r="D58" s="76" t="s">
        <v>68</v>
      </c>
      <c r="E58" s="73"/>
      <c r="F58" s="64"/>
      <c r="G58" s="24"/>
      <c r="H58" s="65"/>
      <c r="I58" s="65"/>
      <c r="J58" s="65"/>
      <c r="K58" s="165"/>
      <c r="L58" s="165"/>
      <c r="M58" s="166"/>
      <c r="N58" s="103">
        <v>3158.4</v>
      </c>
      <c r="O58" s="26">
        <v>3158.4</v>
      </c>
      <c r="P58" s="47">
        <v>1119.1</v>
      </c>
      <c r="Q58" s="26">
        <f t="shared" si="9"/>
        <v>1188.4841999999999</v>
      </c>
      <c r="R58" s="26">
        <f t="shared" si="10"/>
        <v>1259.793252</v>
      </c>
      <c r="S58" s="27">
        <f t="shared" si="11"/>
        <v>1259.793252</v>
      </c>
    </row>
    <row r="59" spans="1:19" ht="89.25">
      <c r="A59" s="122" t="s">
        <v>121</v>
      </c>
      <c r="B59" s="118" t="s">
        <v>163</v>
      </c>
      <c r="C59" s="135" t="s">
        <v>152</v>
      </c>
      <c r="D59" s="90" t="s">
        <v>68</v>
      </c>
      <c r="E59" s="86" t="s">
        <v>47</v>
      </c>
      <c r="F59" s="53" t="s">
        <v>54</v>
      </c>
      <c r="G59" s="16" t="s">
        <v>51</v>
      </c>
      <c r="H59" s="65" t="s">
        <v>49</v>
      </c>
      <c r="I59" s="65"/>
      <c r="J59" s="65"/>
      <c r="K59" s="134" t="s">
        <v>197</v>
      </c>
      <c r="L59" s="165" t="s">
        <v>193</v>
      </c>
      <c r="M59" s="166" t="s">
        <v>170</v>
      </c>
      <c r="N59" s="108">
        <f>N60</f>
        <v>33665.6</v>
      </c>
      <c r="O59" s="28">
        <f>O60</f>
        <v>30773</v>
      </c>
      <c r="P59" s="28">
        <f>P60</f>
        <v>15285.9</v>
      </c>
      <c r="Q59" s="28">
        <f>Q60</f>
        <v>16233.625800000002</v>
      </c>
      <c r="R59" s="28">
        <f t="shared" si="10"/>
        <v>17207.643348</v>
      </c>
      <c r="S59" s="29">
        <f t="shared" si="11"/>
        <v>17207.643348</v>
      </c>
    </row>
    <row r="60" spans="1:19" ht="280.5" customHeight="1" thickBot="1">
      <c r="A60" s="131"/>
      <c r="B60" s="171"/>
      <c r="C60" s="172"/>
      <c r="D60" s="76" t="s">
        <v>68</v>
      </c>
      <c r="E60" s="73"/>
      <c r="F60" s="64"/>
      <c r="G60" s="24"/>
      <c r="H60" s="65"/>
      <c r="I60" s="65"/>
      <c r="J60" s="65"/>
      <c r="K60" s="134"/>
      <c r="L60" s="165"/>
      <c r="M60" s="166"/>
      <c r="N60" s="103">
        <v>33665.6</v>
      </c>
      <c r="O60" s="26">
        <v>30773</v>
      </c>
      <c r="P60" s="47">
        <v>15285.9</v>
      </c>
      <c r="Q60" s="26">
        <f>P60*106.2/100</f>
        <v>16233.625800000002</v>
      </c>
      <c r="R60" s="26">
        <f t="shared" si="10"/>
        <v>17207.643348</v>
      </c>
      <c r="S60" s="27">
        <f t="shared" si="11"/>
        <v>17207.643348</v>
      </c>
    </row>
    <row r="61" spans="1:19" ht="102" customHeight="1">
      <c r="A61" s="122" t="s">
        <v>12</v>
      </c>
      <c r="B61" s="118" t="s">
        <v>164</v>
      </c>
      <c r="C61" s="135" t="s">
        <v>152</v>
      </c>
      <c r="D61" s="90"/>
      <c r="E61" s="86" t="s">
        <v>47</v>
      </c>
      <c r="F61" s="53" t="s">
        <v>54</v>
      </c>
      <c r="G61" s="16" t="s">
        <v>51</v>
      </c>
      <c r="H61" s="65" t="s">
        <v>49</v>
      </c>
      <c r="I61" s="65"/>
      <c r="J61" s="65"/>
      <c r="K61" s="165" t="s">
        <v>167</v>
      </c>
      <c r="L61" s="165" t="s">
        <v>194</v>
      </c>
      <c r="M61" s="95" t="s">
        <v>170</v>
      </c>
      <c r="N61" s="108">
        <f>N62</f>
        <v>0</v>
      </c>
      <c r="O61" s="28">
        <f>O62</f>
        <v>0</v>
      </c>
      <c r="P61" s="28">
        <f>P62</f>
        <v>150</v>
      </c>
      <c r="Q61" s="28">
        <f t="shared" si="9"/>
        <v>159.3</v>
      </c>
      <c r="R61" s="28">
        <f t="shared" si="10"/>
        <v>168.85800000000003</v>
      </c>
      <c r="S61" s="29">
        <f t="shared" si="11"/>
        <v>168.85800000000003</v>
      </c>
    </row>
    <row r="62" spans="1:19" ht="13.5" thickBot="1">
      <c r="A62" s="130"/>
      <c r="B62" s="119"/>
      <c r="C62" s="136"/>
      <c r="D62" s="91" t="s">
        <v>68</v>
      </c>
      <c r="E62" s="78"/>
      <c r="F62" s="61"/>
      <c r="G62" s="32"/>
      <c r="H62" s="65"/>
      <c r="I62" s="65"/>
      <c r="J62" s="65"/>
      <c r="K62" s="165"/>
      <c r="L62" s="165"/>
      <c r="M62" s="95"/>
      <c r="N62" s="104">
        <v>0</v>
      </c>
      <c r="O62" s="33">
        <v>0</v>
      </c>
      <c r="P62" s="48">
        <v>150</v>
      </c>
      <c r="Q62" s="33">
        <f t="shared" si="9"/>
        <v>159.3</v>
      </c>
      <c r="R62" s="33">
        <f t="shared" si="10"/>
        <v>168.85800000000003</v>
      </c>
      <c r="S62" s="34">
        <f t="shared" si="11"/>
        <v>168.85800000000003</v>
      </c>
    </row>
    <row r="63" spans="1:19" ht="89.25">
      <c r="A63" s="43" t="s">
        <v>122</v>
      </c>
      <c r="B63" s="186" t="s">
        <v>13</v>
      </c>
      <c r="C63" s="191" t="s">
        <v>152</v>
      </c>
      <c r="D63" s="75" t="s">
        <v>71</v>
      </c>
      <c r="E63" s="77" t="s">
        <v>47</v>
      </c>
      <c r="F63" s="60" t="s">
        <v>54</v>
      </c>
      <c r="G63" s="35" t="s">
        <v>183</v>
      </c>
      <c r="H63" s="65" t="s">
        <v>49</v>
      </c>
      <c r="I63" s="65"/>
      <c r="J63" s="65"/>
      <c r="K63" s="134" t="s">
        <v>197</v>
      </c>
      <c r="L63" s="165" t="s">
        <v>195</v>
      </c>
      <c r="M63" s="166" t="s">
        <v>170</v>
      </c>
      <c r="N63" s="109">
        <f aca="true" t="shared" si="13" ref="N63:S63">N64</f>
        <v>0</v>
      </c>
      <c r="O63" s="36">
        <f t="shared" si="13"/>
        <v>0</v>
      </c>
      <c r="P63" s="36">
        <f t="shared" si="13"/>
        <v>50</v>
      </c>
      <c r="Q63" s="36">
        <f t="shared" si="13"/>
        <v>53.1</v>
      </c>
      <c r="R63" s="36">
        <f t="shared" si="13"/>
        <v>56.286</v>
      </c>
      <c r="S63" s="37">
        <f t="shared" si="13"/>
        <v>56.286</v>
      </c>
    </row>
    <row r="64" spans="1:19" ht="40.5" customHeight="1" thickBot="1">
      <c r="A64" s="44"/>
      <c r="B64" s="188"/>
      <c r="C64" s="81"/>
      <c r="D64" s="91" t="s">
        <v>71</v>
      </c>
      <c r="E64" s="78"/>
      <c r="F64" s="61"/>
      <c r="G64" s="32"/>
      <c r="H64" s="65"/>
      <c r="I64" s="65"/>
      <c r="J64" s="65"/>
      <c r="K64" s="134"/>
      <c r="L64" s="165"/>
      <c r="M64" s="166"/>
      <c r="N64" s="104">
        <v>0</v>
      </c>
      <c r="O64" s="33">
        <v>0</v>
      </c>
      <c r="P64" s="33">
        <v>50</v>
      </c>
      <c r="Q64" s="33">
        <f t="shared" si="9"/>
        <v>53.1</v>
      </c>
      <c r="R64" s="33">
        <f t="shared" si="10"/>
        <v>56.286</v>
      </c>
      <c r="S64" s="34">
        <f t="shared" si="11"/>
        <v>56.286</v>
      </c>
    </row>
    <row r="65" spans="1:19" ht="78" customHeight="1">
      <c r="A65" s="127" t="s">
        <v>123</v>
      </c>
      <c r="B65" s="186" t="s">
        <v>119</v>
      </c>
      <c r="C65" s="183" t="s">
        <v>152</v>
      </c>
      <c r="D65" s="75"/>
      <c r="E65" s="77" t="s">
        <v>47</v>
      </c>
      <c r="F65" s="60" t="s">
        <v>54</v>
      </c>
      <c r="G65" s="35" t="s">
        <v>182</v>
      </c>
      <c r="H65" s="65"/>
      <c r="I65" s="65"/>
      <c r="J65" s="65"/>
      <c r="K65" s="165" t="s">
        <v>197</v>
      </c>
      <c r="L65" s="165" t="s">
        <v>196</v>
      </c>
      <c r="M65" s="166" t="s">
        <v>170</v>
      </c>
      <c r="N65" s="109">
        <f>N66</f>
        <v>542</v>
      </c>
      <c r="O65" s="36">
        <f>O66</f>
        <v>542</v>
      </c>
      <c r="P65" s="36">
        <f>P66</f>
        <v>300</v>
      </c>
      <c r="Q65" s="36">
        <f t="shared" si="9"/>
        <v>318.6</v>
      </c>
      <c r="R65" s="36">
        <f t="shared" si="10"/>
        <v>337.71600000000007</v>
      </c>
      <c r="S65" s="37">
        <f t="shared" si="11"/>
        <v>337.71600000000007</v>
      </c>
    </row>
    <row r="66" spans="1:19" ht="44.25" customHeight="1" thickBot="1">
      <c r="A66" s="132"/>
      <c r="B66" s="188"/>
      <c r="C66" s="185"/>
      <c r="D66" s="91" t="s">
        <v>72</v>
      </c>
      <c r="E66" s="78"/>
      <c r="F66" s="61"/>
      <c r="G66" s="32"/>
      <c r="H66" s="65"/>
      <c r="I66" s="65"/>
      <c r="J66" s="65"/>
      <c r="K66" s="165"/>
      <c r="L66" s="165"/>
      <c r="M66" s="166"/>
      <c r="N66" s="104">
        <v>542</v>
      </c>
      <c r="O66" s="33">
        <v>542</v>
      </c>
      <c r="P66" s="48">
        <v>300</v>
      </c>
      <c r="Q66" s="33">
        <f t="shared" si="9"/>
        <v>318.6</v>
      </c>
      <c r="R66" s="33">
        <f t="shared" si="10"/>
        <v>337.71600000000007</v>
      </c>
      <c r="S66" s="34">
        <f t="shared" si="11"/>
        <v>337.71600000000007</v>
      </c>
    </row>
    <row r="67" spans="1:20" ht="111" customHeight="1" thickBot="1">
      <c r="A67" s="192" t="s">
        <v>124</v>
      </c>
      <c r="B67" s="93" t="s">
        <v>16</v>
      </c>
      <c r="C67" s="123" t="s">
        <v>152</v>
      </c>
      <c r="D67" s="88"/>
      <c r="E67" s="74"/>
      <c r="F67" s="59"/>
      <c r="G67" s="8"/>
      <c r="H67" s="65"/>
      <c r="I67" s="65"/>
      <c r="J67" s="65"/>
      <c r="K67" s="65"/>
      <c r="L67" s="65"/>
      <c r="M67" s="17"/>
      <c r="N67" s="97">
        <f>N68+N76+N72</f>
        <v>1221.6</v>
      </c>
      <c r="O67" s="9">
        <f>O68+O76+O72</f>
        <v>1221.6</v>
      </c>
      <c r="P67" s="9">
        <f>P68+P76+P72</f>
        <v>1630.8000000000002</v>
      </c>
      <c r="Q67" s="9">
        <f aca="true" t="shared" si="14" ref="Q67:Q78">P67*106.2/100</f>
        <v>1731.9096000000002</v>
      </c>
      <c r="R67" s="9">
        <f aca="true" t="shared" si="15" ref="R67:R78">Q67*106/100</f>
        <v>1835.824176</v>
      </c>
      <c r="S67" s="10">
        <f aca="true" t="shared" si="16" ref="S67:S78">R67</f>
        <v>1835.824176</v>
      </c>
      <c r="T67" s="1"/>
    </row>
    <row r="68" spans="1:19" ht="182.25" customHeight="1">
      <c r="A68" s="193" t="s">
        <v>125</v>
      </c>
      <c r="B68" s="118" t="s">
        <v>15</v>
      </c>
      <c r="C68" s="194" t="s">
        <v>152</v>
      </c>
      <c r="D68" s="60"/>
      <c r="E68" s="60" t="s">
        <v>143</v>
      </c>
      <c r="F68" s="60" t="s">
        <v>128</v>
      </c>
      <c r="G68" s="35" t="s">
        <v>74</v>
      </c>
      <c r="H68" s="65" t="s">
        <v>139</v>
      </c>
      <c r="I68" s="17" t="s">
        <v>168</v>
      </c>
      <c r="J68" s="65" t="s">
        <v>75</v>
      </c>
      <c r="K68" s="134" t="s">
        <v>201</v>
      </c>
      <c r="L68" s="116" t="s">
        <v>168</v>
      </c>
      <c r="M68" s="17" t="s">
        <v>169</v>
      </c>
      <c r="N68" s="195">
        <f>N71</f>
        <v>495.8</v>
      </c>
      <c r="O68" s="196">
        <f>O71</f>
        <v>495.8</v>
      </c>
      <c r="P68" s="196">
        <f>P71</f>
        <v>617</v>
      </c>
      <c r="Q68" s="196">
        <f t="shared" si="14"/>
        <v>655.254</v>
      </c>
      <c r="R68" s="196">
        <f t="shared" si="15"/>
        <v>694.56924</v>
      </c>
      <c r="S68" s="71">
        <f t="shared" si="16"/>
        <v>694.56924</v>
      </c>
    </row>
    <row r="69" spans="1:19" ht="76.5" customHeight="1">
      <c r="A69" s="197"/>
      <c r="B69" s="119"/>
      <c r="C69" s="198"/>
      <c r="D69" s="65"/>
      <c r="E69" s="65" t="s">
        <v>47</v>
      </c>
      <c r="F69" s="65" t="s">
        <v>62</v>
      </c>
      <c r="G69" s="17" t="s">
        <v>176</v>
      </c>
      <c r="H69" s="65" t="s">
        <v>138</v>
      </c>
      <c r="I69" s="65"/>
      <c r="J69" s="65" t="s">
        <v>140</v>
      </c>
      <c r="K69" s="134"/>
      <c r="L69" s="94"/>
      <c r="M69" s="95"/>
      <c r="N69" s="105">
        <v>0</v>
      </c>
      <c r="O69" s="21">
        <v>0</v>
      </c>
      <c r="P69" s="46">
        <f>O69*1.063</f>
        <v>0</v>
      </c>
      <c r="Q69" s="21">
        <f t="shared" si="14"/>
        <v>0</v>
      </c>
      <c r="R69" s="21">
        <f t="shared" si="15"/>
        <v>0</v>
      </c>
      <c r="S69" s="22">
        <f t="shared" si="16"/>
        <v>0</v>
      </c>
    </row>
    <row r="70" spans="1:19" ht="78" customHeight="1">
      <c r="A70" s="197"/>
      <c r="B70" s="119"/>
      <c r="C70" s="198"/>
      <c r="D70" s="65"/>
      <c r="E70" s="65" t="s">
        <v>49</v>
      </c>
      <c r="F70" s="65"/>
      <c r="G70" s="17"/>
      <c r="H70" s="65" t="s">
        <v>131</v>
      </c>
      <c r="I70" s="65"/>
      <c r="J70" s="65" t="s">
        <v>132</v>
      </c>
      <c r="K70" s="134"/>
      <c r="L70" s="65"/>
      <c r="M70" s="17"/>
      <c r="N70" s="105">
        <v>0</v>
      </c>
      <c r="O70" s="21">
        <v>0</v>
      </c>
      <c r="P70" s="46">
        <f>O70*1.063</f>
        <v>0</v>
      </c>
      <c r="Q70" s="21">
        <f t="shared" si="14"/>
        <v>0</v>
      </c>
      <c r="R70" s="21">
        <f t="shared" si="15"/>
        <v>0</v>
      </c>
      <c r="S70" s="22">
        <f t="shared" si="16"/>
        <v>0</v>
      </c>
    </row>
    <row r="71" spans="1:19" ht="13.5" thickBot="1">
      <c r="A71" s="199"/>
      <c r="B71" s="171"/>
      <c r="C71" s="200"/>
      <c r="D71" s="64" t="s">
        <v>73</v>
      </c>
      <c r="E71" s="64"/>
      <c r="F71" s="64"/>
      <c r="G71" s="24"/>
      <c r="H71" s="65"/>
      <c r="I71" s="65"/>
      <c r="J71" s="65"/>
      <c r="K71" s="65"/>
      <c r="L71" s="65"/>
      <c r="M71" s="17"/>
      <c r="N71" s="106">
        <v>495.8</v>
      </c>
      <c r="O71" s="26">
        <v>495.8</v>
      </c>
      <c r="P71" s="47">
        <v>617</v>
      </c>
      <c r="Q71" s="26">
        <f t="shared" si="14"/>
        <v>655.254</v>
      </c>
      <c r="R71" s="26">
        <f t="shared" si="15"/>
        <v>694.56924</v>
      </c>
      <c r="S71" s="27">
        <f t="shared" si="16"/>
        <v>694.56924</v>
      </c>
    </row>
    <row r="72" spans="1:19" ht="181.5" customHeight="1">
      <c r="A72" s="201" t="s">
        <v>0</v>
      </c>
      <c r="B72" s="202" t="s">
        <v>14</v>
      </c>
      <c r="C72" s="203" t="s">
        <v>152</v>
      </c>
      <c r="D72" s="90"/>
      <c r="E72" s="86" t="s">
        <v>76</v>
      </c>
      <c r="F72" s="53" t="s">
        <v>77</v>
      </c>
      <c r="G72" s="16" t="s">
        <v>78</v>
      </c>
      <c r="H72" s="65" t="s">
        <v>142</v>
      </c>
      <c r="I72" s="17" t="s">
        <v>168</v>
      </c>
      <c r="J72" s="65" t="s">
        <v>48</v>
      </c>
      <c r="K72" s="134" t="s">
        <v>200</v>
      </c>
      <c r="L72" s="157" t="s">
        <v>168</v>
      </c>
      <c r="M72" s="133" t="s">
        <v>169</v>
      </c>
      <c r="N72" s="204">
        <f>N75</f>
        <v>468.1</v>
      </c>
      <c r="O72" s="205">
        <f>O75</f>
        <v>468.1</v>
      </c>
      <c r="P72" s="205">
        <f>P75</f>
        <v>501.4</v>
      </c>
      <c r="Q72" s="205">
        <f t="shared" si="14"/>
        <v>532.4868</v>
      </c>
      <c r="R72" s="205">
        <f t="shared" si="15"/>
        <v>564.436008</v>
      </c>
      <c r="S72" s="206">
        <f t="shared" si="16"/>
        <v>564.436008</v>
      </c>
    </row>
    <row r="73" spans="1:19" ht="79.5" customHeight="1">
      <c r="A73" s="201"/>
      <c r="B73" s="207"/>
      <c r="C73" s="203"/>
      <c r="D73" s="79"/>
      <c r="E73" s="72" t="s">
        <v>47</v>
      </c>
      <c r="F73" s="65" t="s">
        <v>62</v>
      </c>
      <c r="G73" s="17" t="s">
        <v>176</v>
      </c>
      <c r="H73" s="65" t="s">
        <v>135</v>
      </c>
      <c r="I73" s="65" t="s">
        <v>136</v>
      </c>
      <c r="J73" s="65" t="s">
        <v>140</v>
      </c>
      <c r="K73" s="134"/>
      <c r="L73" s="157"/>
      <c r="M73" s="133"/>
      <c r="N73" s="110"/>
      <c r="O73" s="39"/>
      <c r="P73" s="39"/>
      <c r="Q73" s="39"/>
      <c r="R73" s="39"/>
      <c r="S73" s="40"/>
    </row>
    <row r="74" spans="1:19" ht="79.5" customHeight="1">
      <c r="A74" s="201"/>
      <c r="B74" s="207"/>
      <c r="C74" s="203"/>
      <c r="D74" s="79"/>
      <c r="E74" s="72" t="s">
        <v>49</v>
      </c>
      <c r="F74" s="65"/>
      <c r="G74" s="17"/>
      <c r="H74" s="65" t="s">
        <v>131</v>
      </c>
      <c r="I74" s="65" t="s">
        <v>137</v>
      </c>
      <c r="J74" s="65" t="s">
        <v>132</v>
      </c>
      <c r="K74" s="134"/>
      <c r="L74" s="157"/>
      <c r="M74" s="133"/>
      <c r="N74" s="105">
        <v>0</v>
      </c>
      <c r="O74" s="21"/>
      <c r="P74" s="46"/>
      <c r="Q74" s="18">
        <f t="shared" si="14"/>
        <v>0</v>
      </c>
      <c r="R74" s="21">
        <f t="shared" si="15"/>
        <v>0</v>
      </c>
      <c r="S74" s="22">
        <f t="shared" si="16"/>
        <v>0</v>
      </c>
    </row>
    <row r="75" spans="1:19" ht="13.5" thickBot="1">
      <c r="A75" s="208"/>
      <c r="B75" s="209"/>
      <c r="C75" s="210"/>
      <c r="D75" s="76" t="s">
        <v>69</v>
      </c>
      <c r="E75" s="73"/>
      <c r="F75" s="64"/>
      <c r="G75" s="24"/>
      <c r="H75" s="65"/>
      <c r="I75" s="65"/>
      <c r="J75" s="65"/>
      <c r="K75" s="134"/>
      <c r="L75" s="157"/>
      <c r="M75" s="133"/>
      <c r="N75" s="106">
        <v>468.1</v>
      </c>
      <c r="O75" s="26">
        <v>468.1</v>
      </c>
      <c r="P75" s="47">
        <v>501.4</v>
      </c>
      <c r="Q75" s="26">
        <f t="shared" si="14"/>
        <v>532.4868</v>
      </c>
      <c r="R75" s="26">
        <f t="shared" si="15"/>
        <v>564.436008</v>
      </c>
      <c r="S75" s="27">
        <f t="shared" si="16"/>
        <v>564.436008</v>
      </c>
    </row>
    <row r="76" spans="1:19" ht="78.75" customHeight="1" thickBot="1">
      <c r="A76" s="173" t="s">
        <v>1</v>
      </c>
      <c r="B76" s="118" t="s">
        <v>166</v>
      </c>
      <c r="C76" s="136" t="s">
        <v>165</v>
      </c>
      <c r="D76" s="211" t="s">
        <v>69</v>
      </c>
      <c r="E76" s="212" t="s">
        <v>47</v>
      </c>
      <c r="F76" s="213" t="s">
        <v>62</v>
      </c>
      <c r="G76" s="214" t="s">
        <v>176</v>
      </c>
      <c r="H76" s="65" t="s">
        <v>141</v>
      </c>
      <c r="I76" s="65" t="s">
        <v>136</v>
      </c>
      <c r="J76" s="65" t="s">
        <v>140</v>
      </c>
      <c r="K76" s="134" t="s">
        <v>198</v>
      </c>
      <c r="L76" s="157" t="s">
        <v>168</v>
      </c>
      <c r="M76" s="133" t="s">
        <v>199</v>
      </c>
      <c r="N76" s="215">
        <f>N78</f>
        <v>257.7</v>
      </c>
      <c r="O76" s="216">
        <f>O78</f>
        <v>257.7</v>
      </c>
      <c r="P76" s="216">
        <f>P78</f>
        <v>512.4</v>
      </c>
      <c r="Q76" s="217">
        <f t="shared" si="14"/>
        <v>544.1687999999999</v>
      </c>
      <c r="R76" s="217">
        <f t="shared" si="15"/>
        <v>576.8189279999999</v>
      </c>
      <c r="S76" s="218">
        <f t="shared" si="16"/>
        <v>576.8189279999999</v>
      </c>
    </row>
    <row r="77" spans="1:19" ht="78" customHeight="1">
      <c r="A77" s="174"/>
      <c r="B77" s="119"/>
      <c r="C77" s="136"/>
      <c r="D77" s="90"/>
      <c r="E77" s="86" t="s">
        <v>49</v>
      </c>
      <c r="F77" s="53"/>
      <c r="G77" s="15"/>
      <c r="H77" s="65" t="s">
        <v>131</v>
      </c>
      <c r="I77" s="65" t="s">
        <v>137</v>
      </c>
      <c r="J77" s="65" t="s">
        <v>132</v>
      </c>
      <c r="K77" s="134"/>
      <c r="L77" s="157"/>
      <c r="M77" s="133"/>
      <c r="N77" s="111">
        <v>0</v>
      </c>
      <c r="O77" s="38">
        <v>0</v>
      </c>
      <c r="P77" s="49">
        <f>O77*1.063</f>
        <v>0</v>
      </c>
      <c r="Q77" s="28">
        <f t="shared" si="14"/>
        <v>0</v>
      </c>
      <c r="R77" s="38">
        <f t="shared" si="15"/>
        <v>0</v>
      </c>
      <c r="S77" s="31">
        <f t="shared" si="16"/>
        <v>0</v>
      </c>
    </row>
    <row r="78" spans="1:19" ht="150.75" customHeight="1" thickBot="1">
      <c r="A78" s="219"/>
      <c r="B78" s="171"/>
      <c r="C78" s="172"/>
      <c r="D78" s="76" t="s">
        <v>69</v>
      </c>
      <c r="E78" s="73"/>
      <c r="F78" s="64"/>
      <c r="G78" s="23"/>
      <c r="H78" s="65" t="s">
        <v>79</v>
      </c>
      <c r="I78" s="65"/>
      <c r="J78" s="65" t="s">
        <v>80</v>
      </c>
      <c r="K78" s="134"/>
      <c r="L78" s="157"/>
      <c r="M78" s="133"/>
      <c r="N78" s="106">
        <v>257.7</v>
      </c>
      <c r="O78" s="26">
        <v>257.7</v>
      </c>
      <c r="P78" s="47">
        <v>512.4</v>
      </c>
      <c r="Q78" s="26">
        <f t="shared" si="14"/>
        <v>544.1687999999999</v>
      </c>
      <c r="R78" s="26">
        <f t="shared" si="15"/>
        <v>576.8189279999999</v>
      </c>
      <c r="S78" s="27">
        <f t="shared" si="16"/>
        <v>576.8189279999999</v>
      </c>
    </row>
    <row r="79" spans="1:19" ht="26.25" customHeight="1" thickBot="1">
      <c r="A79" s="45" t="s">
        <v>81</v>
      </c>
      <c r="B79" s="67" t="s">
        <v>82</v>
      </c>
      <c r="C79" s="220"/>
      <c r="D79" s="89"/>
      <c r="E79" s="85"/>
      <c r="F79" s="62"/>
      <c r="G79" s="11"/>
      <c r="H79" s="65"/>
      <c r="I79" s="65"/>
      <c r="J79" s="65"/>
      <c r="K79" s="65"/>
      <c r="L79" s="65"/>
      <c r="M79" s="92"/>
      <c r="N79" s="98">
        <f aca="true" t="shared" si="17" ref="N79:S79">N6</f>
        <v>193547.5</v>
      </c>
      <c r="O79" s="13">
        <f t="shared" si="17"/>
        <v>142005.09999999998</v>
      </c>
      <c r="P79" s="13">
        <f t="shared" si="17"/>
        <v>136206.3</v>
      </c>
      <c r="Q79" s="13">
        <f t="shared" si="17"/>
        <v>144226.33060000004</v>
      </c>
      <c r="R79" s="13">
        <f t="shared" si="17"/>
        <v>152879.83843599996</v>
      </c>
      <c r="S79" s="14">
        <f t="shared" si="17"/>
        <v>152879.83843599996</v>
      </c>
    </row>
    <row r="80" spans="14:16" ht="12.75">
      <c r="N80" s="1"/>
      <c r="O80" s="1"/>
      <c r="P80" s="50"/>
    </row>
    <row r="81" spans="1:19" ht="12.75">
      <c r="A81" s="160" t="s">
        <v>83</v>
      </c>
      <c r="B81" s="160"/>
      <c r="I81" s="161" t="s">
        <v>84</v>
      </c>
      <c r="J81" s="159"/>
      <c r="K81" s="159"/>
      <c r="L81" s="66"/>
      <c r="M81" s="51"/>
      <c r="O81" s="3"/>
      <c r="P81" s="145"/>
      <c r="Q81" s="145"/>
      <c r="R81" s="145"/>
      <c r="S81" s="145"/>
    </row>
    <row r="82" spans="1:19" ht="12.75">
      <c r="A82" s="160"/>
      <c r="B82" s="221"/>
      <c r="I82" s="66"/>
      <c r="J82" s="66"/>
      <c r="L82" s="66"/>
      <c r="M82" s="51"/>
      <c r="O82" s="3"/>
      <c r="P82" s="51"/>
      <c r="Q82" s="51"/>
      <c r="R82" s="51"/>
      <c r="S82" s="51"/>
    </row>
    <row r="83" spans="1:17" ht="12.75">
      <c r="A83" s="159" t="s">
        <v>129</v>
      </c>
      <c r="B83" s="159"/>
      <c r="Q83" s="52"/>
    </row>
    <row r="84" spans="1:9" ht="12.75">
      <c r="A84" s="161" t="s">
        <v>130</v>
      </c>
      <c r="B84" s="159"/>
      <c r="I84" s="68"/>
    </row>
    <row r="85" spans="1:2" ht="12.75">
      <c r="A85" s="159" t="s">
        <v>85</v>
      </c>
      <c r="B85" s="159"/>
    </row>
    <row r="86" ht="12.75"/>
    <row r="87" ht="12.75"/>
    <row r="88" ht="12.75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</sheetData>
  <mergeCells count="144">
    <mergeCell ref="K45:K46"/>
    <mergeCell ref="K47:K49"/>
    <mergeCell ref="K50:K52"/>
    <mergeCell ref="K32:K33"/>
    <mergeCell ref="K34:K36"/>
    <mergeCell ref="K37:K38"/>
    <mergeCell ref="K39:K41"/>
    <mergeCell ref="A85:B85"/>
    <mergeCell ref="A82:B82"/>
    <mergeCell ref="M53:M56"/>
    <mergeCell ref="A81:B81"/>
    <mergeCell ref="I81:K81"/>
    <mergeCell ref="A84:B84"/>
    <mergeCell ref="A83:B83"/>
    <mergeCell ref="L59:L60"/>
    <mergeCell ref="M59:M60"/>
    <mergeCell ref="B68:B71"/>
    <mergeCell ref="M72:M75"/>
    <mergeCell ref="E2:M2"/>
    <mergeCell ref="K16:K18"/>
    <mergeCell ref="L16:L18"/>
    <mergeCell ref="M16:M18"/>
    <mergeCell ref="M24:M26"/>
    <mergeCell ref="M27:M29"/>
    <mergeCell ref="K19:K20"/>
    <mergeCell ref="K68:K70"/>
    <mergeCell ref="K42:K44"/>
    <mergeCell ref="K76:K78"/>
    <mergeCell ref="L76:L78"/>
    <mergeCell ref="B76:B78"/>
    <mergeCell ref="L72:L75"/>
    <mergeCell ref="A72:A75"/>
    <mergeCell ref="A68:A71"/>
    <mergeCell ref="C68:C71"/>
    <mergeCell ref="A76:A78"/>
    <mergeCell ref="C76:C78"/>
    <mergeCell ref="P81:S81"/>
    <mergeCell ref="A1:S1"/>
    <mergeCell ref="N2:S2"/>
    <mergeCell ref="N3:O3"/>
    <mergeCell ref="Q3:S3"/>
    <mergeCell ref="D2:D4"/>
    <mergeCell ref="K3:M3"/>
    <mergeCell ref="H3:J3"/>
    <mergeCell ref="K59:K60"/>
    <mergeCell ref="M76:M78"/>
    <mergeCell ref="E3:G3"/>
    <mergeCell ref="A8:A15"/>
    <mergeCell ref="K8:K15"/>
    <mergeCell ref="L8:L15"/>
    <mergeCell ref="B8:B15"/>
    <mergeCell ref="A2:C4"/>
    <mergeCell ref="M8:M15"/>
    <mergeCell ref="A16:A18"/>
    <mergeCell ref="C16:C18"/>
    <mergeCell ref="A19:A20"/>
    <mergeCell ref="C19:C20"/>
    <mergeCell ref="B16:B18"/>
    <mergeCell ref="B19:B20"/>
    <mergeCell ref="L27:L29"/>
    <mergeCell ref="B27:B29"/>
    <mergeCell ref="A24:A26"/>
    <mergeCell ref="C24:C26"/>
    <mergeCell ref="L24:L26"/>
    <mergeCell ref="K24:K26"/>
    <mergeCell ref="K27:K29"/>
    <mergeCell ref="M30:M31"/>
    <mergeCell ref="A32:A33"/>
    <mergeCell ref="C32:C33"/>
    <mergeCell ref="B32:B33"/>
    <mergeCell ref="B30:B31"/>
    <mergeCell ref="A30:A31"/>
    <mergeCell ref="C30:C31"/>
    <mergeCell ref="K30:K31"/>
    <mergeCell ref="L30:L31"/>
    <mergeCell ref="A37:A38"/>
    <mergeCell ref="C37:C38"/>
    <mergeCell ref="A39:A41"/>
    <mergeCell ref="C39:C41"/>
    <mergeCell ref="B39:B41"/>
    <mergeCell ref="A50:A52"/>
    <mergeCell ref="C50:C52"/>
    <mergeCell ref="B50:B52"/>
    <mergeCell ref="A47:A49"/>
    <mergeCell ref="C47:C49"/>
    <mergeCell ref="L53:L56"/>
    <mergeCell ref="M47:M48"/>
    <mergeCell ref="B72:B75"/>
    <mergeCell ref="C72:C75"/>
    <mergeCell ref="M57:M58"/>
    <mergeCell ref="C57:C58"/>
    <mergeCell ref="K57:K58"/>
    <mergeCell ref="C53:C56"/>
    <mergeCell ref="K53:K56"/>
    <mergeCell ref="K72:K75"/>
    <mergeCell ref="A53:A56"/>
    <mergeCell ref="B53:B56"/>
    <mergeCell ref="A57:A58"/>
    <mergeCell ref="B57:B58"/>
    <mergeCell ref="A59:A60"/>
    <mergeCell ref="C59:C60"/>
    <mergeCell ref="A61:A62"/>
    <mergeCell ref="C61:C62"/>
    <mergeCell ref="B61:B62"/>
    <mergeCell ref="A65:A66"/>
    <mergeCell ref="C65:C66"/>
    <mergeCell ref="B63:B64"/>
    <mergeCell ref="K63:K64"/>
    <mergeCell ref="B65:B66"/>
    <mergeCell ref="K65:K66"/>
    <mergeCell ref="A34:A36"/>
    <mergeCell ref="C34:C36"/>
    <mergeCell ref="B21:B22"/>
    <mergeCell ref="A21:A22"/>
    <mergeCell ref="C21:C22"/>
    <mergeCell ref="B24:B26"/>
    <mergeCell ref="A27:A29"/>
    <mergeCell ref="C27:C29"/>
    <mergeCell ref="K21:K23"/>
    <mergeCell ref="L34:L36"/>
    <mergeCell ref="M34:M36"/>
    <mergeCell ref="B37:B38"/>
    <mergeCell ref="L37:L38"/>
    <mergeCell ref="M37:M38"/>
    <mergeCell ref="E37:E38"/>
    <mergeCell ref="F37:F38"/>
    <mergeCell ref="G37:G38"/>
    <mergeCell ref="B34:B36"/>
    <mergeCell ref="A42:A44"/>
    <mergeCell ref="C42:C44"/>
    <mergeCell ref="B47:B49"/>
    <mergeCell ref="B45:B46"/>
    <mergeCell ref="A45:A46"/>
    <mergeCell ref="C45:C46"/>
    <mergeCell ref="L65:L66"/>
    <mergeCell ref="M65:M66"/>
    <mergeCell ref="B42:B44"/>
    <mergeCell ref="K61:K62"/>
    <mergeCell ref="L61:L62"/>
    <mergeCell ref="L63:L64"/>
    <mergeCell ref="M63:M64"/>
    <mergeCell ref="B59:B60"/>
    <mergeCell ref="L57:L58"/>
    <mergeCell ref="L47:L48"/>
  </mergeCells>
  <printOptions/>
  <pageMargins left="0.1968503937007874" right="0.1968503937007874" top="0" bottom="0.1968503937007874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komfin_1</cp:lastModifiedBy>
  <cp:lastPrinted>2014-06-04T05:15:23Z</cp:lastPrinted>
  <dcterms:modified xsi:type="dcterms:W3CDTF">2014-08-07T13:05:28Z</dcterms:modified>
  <cp:category/>
  <cp:version/>
  <cp:contentType/>
  <cp:contentStatus/>
</cp:coreProperties>
</file>