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т.плановый реестр на 17.01.14" sheetId="1" r:id="rId1"/>
  </sheets>
  <definedNames>
    <definedName name="Excel_BuiltIn_Print_Titles_3">#REF!</definedName>
  </definedNames>
  <calcPr fullCalcOnLoad="1" refMode="R1C1"/>
</workbook>
</file>

<file path=xl/sharedStrings.xml><?xml version="1.0" encoding="utf-8"?>
<sst xmlns="http://schemas.openxmlformats.org/spreadsheetml/2006/main" count="525" uniqueCount="244">
  <si>
    <t>0103РПВ030000</t>
  </si>
  <si>
    <t>0103РПВ060000</t>
  </si>
  <si>
    <t>0104РПГ000000</t>
  </si>
  <si>
    <t>0104РПГ010000</t>
  </si>
  <si>
    <t>0104РПГ020000</t>
  </si>
  <si>
    <t>0104РПГ050000</t>
  </si>
  <si>
    <t>1.2.32. 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</si>
  <si>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 xml:space="preserve">1.2.33. организация и осуществление мероприятий межпоселенческого характера по работе с детьми и молодежью </t>
  </si>
  <si>
    <t>0806</t>
  </si>
  <si>
    <t>отчет на 01.01.2013 года</t>
  </si>
  <si>
    <t>Плановый период</t>
  </si>
  <si>
    <t xml:space="preserve">текущий финансовый год </t>
  </si>
  <si>
    <t>Областной закон от 25.12.2012 № 101-оз "Об областном бюджете Ленинградской области на 2013 год и на плановый период 2014 и 2016 годов"</t>
  </si>
  <si>
    <t>1.1.   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</si>
  <si>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1.1.1.   финансирование расходов на содержание органов местного самоуправления поселений</t>
  </si>
  <si>
    <t>1.1.2.  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</si>
  <si>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1.1.3.   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</si>
  <si>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1.1.4.  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</si>
  <si>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1.4.10.   иные расходные обязательства за счет собственных доходов</t>
  </si>
  <si>
    <t>1.1.12.  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</si>
  <si>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1.1.11.  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</si>
  <si>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1.1.10.   владение, пользование и распоряжение имуществом, находящимся в муниципальной собственности поселения</t>
  </si>
  <si>
    <t>1.1.9.   установление, изменение и отмена местных налогов и сборов поселения</t>
  </si>
  <si>
    <t>1.1.8.   формирование, утверждение, исполнение бюджета поселения и контроль за исполнением данного бюджета</t>
  </si>
  <si>
    <t>1.1.7.  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</si>
  <si>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1.1.6.  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</si>
  <si>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1.1.13.  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</si>
  <si>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1.1.14.   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</si>
  <si>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1.1.15.  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</si>
  <si>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1.1.16.   участие в предупреждении и ликвидации последствий чрезвычайных ситуаций в границах поселения</t>
  </si>
  <si>
    <t>1.1.17.   обеспечение первичных мер пожарной безопасности в границах населенных пунктов поселения</t>
  </si>
  <si>
    <t>1.1.18.   создание условий для обеспечения жителей поселения услугами связи, общественного питания, торговли и бытового обслуживания</t>
  </si>
  <si>
    <t>1.1.19.   организация библиотечного обслуживания населения, комплектование и обеспечение сохранности библиотечных фондов библиотек поселения</t>
  </si>
  <si>
    <t>1.1.20.   создание условий для организации досуга и обеспечения жителей поселения услугами организаций культуры</t>
  </si>
  <si>
    <t>1.1.21.  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</si>
  <si>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1.1.22.  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</si>
  <si>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1.1.23.   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</si>
  <si>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1.1.24.  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</si>
  <si>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1.1.25.   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</si>
  <si>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1.1.26.   формирование архивных фондов поселения</t>
  </si>
  <si>
    <t>1.1.27.   организация сбора и вывоза бытовых отходов и мусора</t>
  </si>
  <si>
    <t xml:space="preserve">1.1.28.   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</si>
  <si>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1.1.29.  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</t>
  </si>
  <si>
    <t>1.1.31.   организация ритуальных услуг и содержание мест захоронения</t>
  </si>
  <si>
    <t>0101РПА310000</t>
  </si>
  <si>
    <t>1.1.30.   организация освещения улиц и установки указателей с названиями улиц и номерами домов</t>
  </si>
  <si>
    <t>0101РПА300000</t>
  </si>
  <si>
    <t>1.1.32.   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</si>
  <si>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1.4.5.   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</si>
  <si>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1.4.2.   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</si>
  <si>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1.4.1.   создание музеев поселений</t>
  </si>
  <si>
    <t>1.4.   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</si>
  <si>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1.3.6.   осуществление отдельных государственных полномочий Ленинградской области в сфере административных правоотношений</t>
  </si>
  <si>
    <t>1.3.3.   осуществление отдельных государственных полномочий в сфере профилактики безнадзорности и правонарушений несовершеннолетних</t>
  </si>
  <si>
    <t>1.3.1.   осуществление первичного воинского учета на территориях, где отсутствуют военные  комиссариаты</t>
  </si>
  <si>
    <t xml:space="preserve">1.3.   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</si>
  <si>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Областной закон от 05.12.2011 № 98-оз "Об областном бюджете Ленинградской области на 2012 год и на плановый период 2013 и 2015 годов"</t>
  </si>
  <si>
    <t>п./п. 12,13,16,19,20 , п.1, Ст.10</t>
  </si>
  <si>
    <t>п./п. 4 п.1 Ст.10</t>
  </si>
  <si>
    <t>п./п. 4 п.1, Ст.10</t>
  </si>
  <si>
    <t>п./п. 5, п.1, Ст. 10</t>
  </si>
  <si>
    <t>п./п. 6, п. 1 Ст. 10</t>
  </si>
  <si>
    <t>п./п. 7, п.1 Ст.10</t>
  </si>
  <si>
    <t>п./п.8, п.1, Ст.10</t>
  </si>
  <si>
    <t>п./п.10, п.1, Ст.10</t>
  </si>
  <si>
    <t>п./п. 12,п.1, Ст.10</t>
  </si>
  <si>
    <t>п./п.13, п.1, Ст.10</t>
  </si>
  <si>
    <t>п./п.16, п.1,  Ст.10</t>
  </si>
  <si>
    <t>п./п.17, п.1, Ст.10</t>
  </si>
  <si>
    <t>п./п..20, п.1, Ст.10</t>
  </si>
  <si>
    <t>п./п.21, п.1,  Ст.10</t>
  </si>
  <si>
    <t>п./п.23,п.1, Ст.10</t>
  </si>
  <si>
    <t>п./п. 29, п.1,Ст. 10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</si>
  <si>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профилактики безнадзорности и правонарушений несовершеннолетних</t>
  </si>
  <si>
    <t xml:space="preserve">п./п. 3 п.1, Ст.10 </t>
  </si>
  <si>
    <t>22-02-2012 - не установлен</t>
  </si>
  <si>
    <t>01-01-2013 - 31-12-2013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</si>
  <si>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</si>
  <si>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</si>
  <si>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</si>
  <si>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</si>
  <si>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</si>
  <si>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</si>
  <si>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</si>
  <si>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</si>
  <si>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</si>
  <si>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 2012г.</t>
  </si>
  <si>
    <t>фактически исполнено  2012г.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</si>
  <si>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</si>
  <si>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</si>
  <si>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</si>
  <si>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</si>
  <si>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</si>
  <si>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</si>
  <si>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</si>
  <si>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</si>
  <si>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</si>
  <si>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</si>
  <si>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</si>
  <si>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</si>
  <si>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</si>
  <si>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</si>
  <si>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</si>
  <si>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</si>
  <si>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</si>
  <si>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</si>
  <si>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Федеральный закон от 02-03-2007 №25-ФЗ "О муниципальной службе в Российской Федерации"</t>
  </si>
  <si>
    <t>ст. 34</t>
  </si>
  <si>
    <t>01-06-2007 -не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</si>
  <si>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</si>
  <si>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19-04-2008 -не установлен</t>
  </si>
  <si>
    <t>Устав МО "Город Ивангород"</t>
  </si>
  <si>
    <t>Ст.58,63</t>
  </si>
  <si>
    <t>01.02.2012г.</t>
  </si>
  <si>
    <t>Федеральный закон от 06-10-2003 №131-ФЗ "Об общих принципах организации местного самоуправления в Российской Федерации"</t>
  </si>
  <si>
    <t>01-01-2006 - не установлен</t>
  </si>
  <si>
    <t>ст. 17</t>
  </si>
  <si>
    <t xml:space="preserve">  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</si>
  <si>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</si>
  <si>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</si>
  <si>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0107</t>
  </si>
  <si>
    <t>ст. 15</t>
  </si>
  <si>
    <t>06-10-2003 - не установлен</t>
  </si>
  <si>
    <t>Закон Ленинградской области от 15-03-2012 № 20-оз "О муниципальных выборах в Ленинградской области"</t>
  </si>
  <si>
    <t xml:space="preserve">Ст.19 </t>
  </si>
  <si>
    <t>1202</t>
  </si>
  <si>
    <t>ст. 14</t>
  </si>
  <si>
    <t>0409</t>
  </si>
  <si>
    <t>0501</t>
  </si>
  <si>
    <t>Федеральный закон  от 29-12-2004 №188-ФЗ "Жилищный кодекс РФ"</t>
  </si>
  <si>
    <t>ст. 2</t>
  </si>
  <si>
    <t>01-03-2005 - не установлен</t>
  </si>
  <si>
    <t>0408</t>
  </si>
  <si>
    <t>Распоряжение Правительства Ленинградской области от 31-01-2007 №30-р "О мерах по противодействию терроризму на территории Ленинградской области"</t>
  </si>
  <si>
    <t>14-02-2007 -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</si>
  <si>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</si>
  <si>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</si>
  <si>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П.9 Ст.10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</si>
  <si>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</si>
  <si>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</si>
  <si>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</si>
  <si>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</t>
  </si>
  <si>
    <t>23-07-2007 - не установлен</t>
  </si>
  <si>
    <t>0310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</si>
  <si>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</si>
  <si>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</si>
  <si>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Федеральный закон от 21-12-1994 №69-ФЗ "О пожарной безопасности"</t>
  </si>
  <si>
    <t>ст. 19</t>
  </si>
  <si>
    <t>05-01-1995 - не установлен</t>
  </si>
  <si>
    <t>0801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</si>
  <si>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</si>
  <si>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</si>
  <si>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</si>
  <si>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</si>
  <si>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</si>
  <si>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0503</t>
  </si>
  <si>
    <t>0104</t>
  </si>
  <si>
    <t>Федеральный закон от 22-10-2004 №125-ФЗ "Об архивном деле в Российской Федерации"</t>
  </si>
  <si>
    <t>ст. 4</t>
  </si>
  <si>
    <t>25-10-2004 - не установлен</t>
  </si>
  <si>
    <t>0412</t>
  </si>
  <si>
    <t>0309</t>
  </si>
  <si>
    <t>0707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</si>
  <si>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</si>
  <si>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</si>
  <si>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</si>
  <si>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</si>
  <si>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</si>
  <si>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>21-06-2006 - не установлен</t>
  </si>
  <si>
    <t>01-01-2012 - 31-12-2012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</si>
  <si>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</si>
  <si>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</si>
  <si>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</si>
  <si>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</si>
  <si>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</si>
  <si>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ст. 14.1</t>
  </si>
  <si>
    <t>01-01-2007 - не установлен</t>
  </si>
  <si>
    <t>П.29 Ст.10</t>
  </si>
  <si>
    <t>П.2 Ст. 11</t>
  </si>
  <si>
    <t>ИТОГО</t>
  </si>
  <si>
    <t>расходные обязательства поселений</t>
  </si>
  <si>
    <t>Глава Администрации МО "Город Ивангород"</t>
  </si>
  <si>
    <t>М.Б.Корнеев</t>
  </si>
  <si>
    <t xml:space="preserve">исп. </t>
  </si>
  <si>
    <t>Глумова Т.М.</t>
  </si>
  <si>
    <t>тел. 51195</t>
  </si>
  <si>
    <t>1. Расходные обязательства поселений</t>
  </si>
  <si>
    <t>0102</t>
  </si>
  <si>
    <t>0103</t>
  </si>
  <si>
    <t>0111</t>
  </si>
  <si>
    <t>0113</t>
  </si>
  <si>
    <t>1001</t>
  </si>
  <si>
    <t>1003</t>
  </si>
  <si>
    <t>1301</t>
  </si>
  <si>
    <t>КОД</t>
  </si>
  <si>
    <t>0100РП0000099</t>
  </si>
  <si>
    <t>0101РПА000000</t>
  </si>
  <si>
    <t>0101РПА010000</t>
  </si>
  <si>
    <t>0101РПА020000</t>
  </si>
  <si>
    <t>0505</t>
  </si>
  <si>
    <t>0101РПА030000</t>
  </si>
  <si>
    <t>0502</t>
  </si>
  <si>
    <t>0101РПА040000</t>
  </si>
  <si>
    <t>0101РПА060000</t>
  </si>
  <si>
    <t>0101РПА070000</t>
  </si>
  <si>
    <t>0101РПА080000</t>
  </si>
  <si>
    <t>0101РПА090000</t>
  </si>
  <si>
    <t>0101РПА011000</t>
  </si>
  <si>
    <t>0101РПА012000</t>
  </si>
  <si>
    <t>0101РПА013000</t>
  </si>
  <si>
    <t>0101РПА014000</t>
  </si>
  <si>
    <t>0314</t>
  </si>
  <si>
    <t>0101РПА016000</t>
  </si>
  <si>
    <t>0101РПА015000</t>
  </si>
  <si>
    <t>0410</t>
  </si>
  <si>
    <t>0101РПА017000</t>
  </si>
  <si>
    <t>0101РПА018000</t>
  </si>
  <si>
    <t>0101РПА019000</t>
  </si>
  <si>
    <t>0804</t>
  </si>
  <si>
    <t>0101РПА021000</t>
  </si>
  <si>
    <t>0101РПА022000</t>
  </si>
  <si>
    <t>0101РПА023000</t>
  </si>
  <si>
    <t>1101</t>
  </si>
  <si>
    <t>1102</t>
  </si>
  <si>
    <t>1100</t>
  </si>
  <si>
    <t>1105</t>
  </si>
  <si>
    <t>0101РПА024000</t>
  </si>
  <si>
    <t>0101РПА025000</t>
  </si>
  <si>
    <t>0101РПА026000</t>
  </si>
  <si>
    <t>1.1.37.   содействие в развитии сельскохозяйственного производства, создание условий для развития малого и среднего предпринимательства</t>
  </si>
  <si>
    <t>1.1.39.   организация и осуществление мероприятий по работе с детьми и молодежью в поселении</t>
  </si>
  <si>
    <t>0101РПА027000</t>
  </si>
  <si>
    <t>в том числе уличное освещение</t>
  </si>
  <si>
    <t>0101РПА028000</t>
  </si>
  <si>
    <t>0101РПА029000</t>
  </si>
  <si>
    <t>0101РПА031000</t>
  </si>
  <si>
    <t>0101РПА032000</t>
  </si>
  <si>
    <t>0101РПА037000</t>
  </si>
  <si>
    <t>0101РПА039000</t>
  </si>
  <si>
    <t>0102РПБ320000</t>
  </si>
  <si>
    <t>0102РПБ330000</t>
  </si>
  <si>
    <t>0103РПВ000000</t>
  </si>
  <si>
    <t>0103РПВ010000</t>
  </si>
  <si>
    <t>Плановый реестр расходных обязательств МО  "Город Ивангород" на 2014 - 2016 г.г.(по состоянию на 31.12.2013г) (уточненный)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</si>
</sst>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49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>
      <alignment horizontal="justify" wrapText="1"/>
    </xf>
    <xf numFmtId="0" fontId="0" fillId="0" borderId="14" xfId="0" applyNumberFormat="1" applyFont="1" applyFill="1" applyBorder="1" applyAlignment="1">
      <alignment horizontal="justify" wrapText="1"/>
    </xf>
    <xf numFmtId="0" fontId="0" fillId="0" borderId="14" xfId="0" applyNumberFormat="1" applyFont="1" applyFill="1" applyBorder="1" applyAlignment="1">
      <alignment horizontal="right" wrapText="1"/>
    </xf>
    <xf numFmtId="164" fontId="20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justify" wrapText="1"/>
    </xf>
    <xf numFmtId="0" fontId="0" fillId="0" borderId="24" xfId="0" applyNumberFormat="1" applyFont="1" applyFill="1" applyBorder="1" applyAlignment="1">
      <alignment horizontal="justify" wrapText="1"/>
    </xf>
    <xf numFmtId="0" fontId="0" fillId="0" borderId="11" xfId="0" applyNumberFormat="1" applyFont="1" applyFill="1" applyBorder="1" applyAlignment="1">
      <alignment horizontal="justify" wrapText="1"/>
    </xf>
    <xf numFmtId="0" fontId="0" fillId="0" borderId="11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wrapText="1"/>
    </xf>
    <xf numFmtId="164" fontId="0" fillId="0" borderId="12" xfId="0" applyNumberFormat="1" applyFont="1" applyFill="1" applyBorder="1" applyAlignment="1">
      <alignment horizontal="right" wrapText="1"/>
    </xf>
    <xf numFmtId="164" fontId="20" fillId="0" borderId="11" xfId="0" applyNumberFormat="1" applyFont="1" applyFill="1" applyBorder="1" applyAlignment="1">
      <alignment horizontal="right" wrapText="1"/>
    </xf>
    <xf numFmtId="49" fontId="0" fillId="0" borderId="25" xfId="0" applyNumberFormat="1" applyFont="1" applyFill="1" applyBorder="1" applyAlignment="1">
      <alignment horizontal="left" wrapText="1"/>
    </xf>
    <xf numFmtId="0" fontId="0" fillId="0" borderId="17" xfId="0" applyNumberFormat="1" applyFont="1" applyFill="1" applyBorder="1" applyAlignment="1">
      <alignment horizontal="justify" wrapText="1"/>
    </xf>
    <xf numFmtId="0" fontId="0" fillId="0" borderId="26" xfId="0" applyNumberFormat="1" applyFont="1" applyFill="1" applyBorder="1" applyAlignment="1">
      <alignment horizontal="justify" wrapText="1"/>
    </xf>
    <xf numFmtId="0" fontId="0" fillId="0" borderId="12" xfId="0" applyNumberFormat="1" applyFont="1" applyFill="1" applyBorder="1" applyAlignment="1">
      <alignment horizontal="justify" wrapText="1"/>
    </xf>
    <xf numFmtId="0" fontId="0" fillId="0" borderId="12" xfId="0" applyNumberFormat="1" applyFont="1" applyFill="1" applyBorder="1" applyAlignment="1">
      <alignment horizontal="right" wrapText="1"/>
    </xf>
    <xf numFmtId="0" fontId="0" fillId="0" borderId="23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 horizontal="right" wrapText="1"/>
    </xf>
    <xf numFmtId="164" fontId="20" fillId="0" borderId="27" xfId="0" applyNumberFormat="1" applyFont="1" applyFill="1" applyBorder="1" applyAlignment="1">
      <alignment horizontal="right" wrapText="1"/>
    </xf>
    <xf numFmtId="0" fontId="0" fillId="0" borderId="22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wrapText="1"/>
    </xf>
    <xf numFmtId="0" fontId="0" fillId="0" borderId="14" xfId="0" applyNumberFormat="1" applyFont="1" applyFill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justify" wrapText="1"/>
    </xf>
    <xf numFmtId="49" fontId="0" fillId="0" borderId="23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right" wrapText="1"/>
    </xf>
    <xf numFmtId="49" fontId="0" fillId="0" borderId="28" xfId="0" applyNumberFormat="1" applyFont="1" applyFill="1" applyBorder="1" applyAlignment="1">
      <alignment horizontal="center" wrapText="1"/>
    </xf>
    <xf numFmtId="0" fontId="0" fillId="0" borderId="24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justify" wrapText="1"/>
    </xf>
    <xf numFmtId="0" fontId="0" fillId="0" borderId="30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justify" wrapText="1"/>
    </xf>
    <xf numFmtId="165" fontId="0" fillId="0" borderId="11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 horizontal="right" wrapText="1"/>
    </xf>
    <xf numFmtId="49" fontId="0" fillId="0" borderId="32" xfId="0" applyNumberFormat="1" applyFont="1" applyFill="1" applyBorder="1" applyAlignment="1">
      <alignment horizontal="justify" wrapText="1"/>
    </xf>
    <xf numFmtId="0" fontId="0" fillId="0" borderId="33" xfId="0" applyNumberFormat="1" applyFont="1" applyFill="1" applyBorder="1" applyAlignment="1">
      <alignment horizontal="left" vertical="top" wrapText="1"/>
    </xf>
    <xf numFmtId="49" fontId="0" fillId="0" borderId="28" xfId="0" applyNumberFormat="1" applyFont="1" applyFill="1" applyBorder="1" applyAlignment="1">
      <alignment horizontal="justify" wrapText="1"/>
    </xf>
    <xf numFmtId="165" fontId="0" fillId="0" borderId="12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 horizontal="center" vertical="center" textRotation="90" wrapText="1"/>
    </xf>
    <xf numFmtId="0" fontId="0" fillId="0" borderId="13" xfId="0" applyNumberFormat="1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 vertical="center" textRotation="90" wrapText="1"/>
    </xf>
    <xf numFmtId="164" fontId="0" fillId="0" borderId="0" xfId="0" applyNumberFormat="1" applyFont="1" applyFill="1" applyBorder="1" applyAlignment="1">
      <alignment horizontal="right" wrapText="1"/>
    </xf>
    <xf numFmtId="164" fontId="0" fillId="0" borderId="14" xfId="0" applyNumberFormat="1" applyFont="1" applyFill="1" applyBorder="1" applyAlignment="1">
      <alignment horizontal="right" wrapText="1"/>
    </xf>
    <xf numFmtId="165" fontId="0" fillId="0" borderId="14" xfId="0" applyNumberFormat="1" applyFont="1" applyFill="1" applyBorder="1" applyAlignment="1">
      <alignment/>
    </xf>
    <xf numFmtId="164" fontId="0" fillId="0" borderId="35" xfId="0" applyNumberFormat="1" applyFont="1" applyFill="1" applyBorder="1" applyAlignment="1">
      <alignment horizontal="right" wrapText="1"/>
    </xf>
    <xf numFmtId="49" fontId="0" fillId="0" borderId="36" xfId="0" applyNumberFormat="1" applyFont="1" applyFill="1" applyBorder="1" applyAlignment="1">
      <alignment horizontal="center" vertical="center" textRotation="90" wrapText="1"/>
    </xf>
    <xf numFmtId="49" fontId="0" fillId="0" borderId="37" xfId="0" applyNumberFormat="1" applyFont="1" applyFill="1" applyBorder="1" applyAlignment="1">
      <alignment horizontal="justify" wrapText="1"/>
    </xf>
    <xf numFmtId="0" fontId="0" fillId="0" borderId="38" xfId="0" applyNumberFormat="1" applyFont="1" applyFill="1" applyBorder="1" applyAlignment="1">
      <alignment horizontal="left" vertical="top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left" vertical="top" wrapText="1"/>
    </xf>
    <xf numFmtId="0" fontId="0" fillId="0" borderId="39" xfId="0" applyNumberFormat="1" applyFont="1" applyFill="1" applyBorder="1" applyAlignment="1">
      <alignment horizontal="justify" wrapText="1"/>
    </xf>
    <xf numFmtId="49" fontId="0" fillId="0" borderId="35" xfId="0" applyNumberFormat="1" applyFont="1" applyFill="1" applyBorder="1" applyAlignment="1">
      <alignment horizontal="center" vertical="center" textRotation="90" wrapText="1"/>
    </xf>
    <xf numFmtId="164" fontId="0" fillId="0" borderId="27" xfId="0" applyNumberFormat="1" applyFont="1" applyFill="1" applyBorder="1" applyAlignment="1">
      <alignment horizontal="right" wrapText="1"/>
    </xf>
    <xf numFmtId="164" fontId="0" fillId="0" borderId="26" xfId="0" applyNumberFormat="1" applyFont="1" applyFill="1" applyBorder="1" applyAlignment="1">
      <alignment horizontal="right" wrapText="1"/>
    </xf>
    <xf numFmtId="49" fontId="0" fillId="0" borderId="40" xfId="0" applyNumberFormat="1" applyFont="1" applyFill="1" applyBorder="1" applyAlignment="1">
      <alignment horizontal="justify" wrapText="1"/>
    </xf>
    <xf numFmtId="0" fontId="0" fillId="0" borderId="17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/>
    </xf>
    <xf numFmtId="164" fontId="20" fillId="0" borderId="12" xfId="0" applyNumberFormat="1" applyFont="1" applyFill="1" applyBorder="1" applyAlignment="1">
      <alignment horizontal="right" wrapText="1"/>
    </xf>
    <xf numFmtId="49" fontId="0" fillId="0" borderId="41" xfId="0" applyNumberFormat="1" applyFont="1" applyFill="1" applyBorder="1" applyAlignment="1">
      <alignment horizontal="justify" wrapText="1"/>
    </xf>
    <xf numFmtId="0" fontId="0" fillId="0" borderId="42" xfId="0" applyNumberFormat="1" applyFont="1" applyFill="1" applyBorder="1" applyAlignment="1">
      <alignment horizontal="left" vertical="top" wrapText="1"/>
    </xf>
    <xf numFmtId="0" fontId="0" fillId="0" borderId="27" xfId="0" applyNumberFormat="1" applyFont="1" applyFill="1" applyBorder="1" applyAlignment="1">
      <alignment horizontal="justify" wrapText="1"/>
    </xf>
    <xf numFmtId="0" fontId="0" fillId="0" borderId="27" xfId="0" applyNumberFormat="1" applyFont="1" applyFill="1" applyBorder="1" applyAlignment="1">
      <alignment horizontal="left" vertical="top" wrapText="1"/>
    </xf>
    <xf numFmtId="0" fontId="0" fillId="0" borderId="27" xfId="0" applyNumberFormat="1" applyFont="1" applyFill="1" applyBorder="1" applyAlignment="1">
      <alignment horizontal="center" vertical="center" wrapText="1"/>
    </xf>
    <xf numFmtId="165" fontId="0" fillId="0" borderId="27" xfId="0" applyNumberFormat="1" applyFont="1" applyFill="1" applyBorder="1" applyAlignment="1">
      <alignment/>
    </xf>
    <xf numFmtId="164" fontId="0" fillId="0" borderId="43" xfId="0" applyNumberFormat="1" applyFont="1" applyFill="1" applyBorder="1" applyAlignment="1">
      <alignment horizontal="right" wrapText="1"/>
    </xf>
    <xf numFmtId="164" fontId="0" fillId="0" borderId="16" xfId="0" applyNumberFormat="1" applyFont="1" applyFill="1" applyBorder="1" applyAlignment="1">
      <alignment horizontal="right" wrapText="1"/>
    </xf>
    <xf numFmtId="164" fontId="20" fillId="0" borderId="44" xfId="0" applyNumberFormat="1" applyFont="1" applyFill="1" applyBorder="1" applyAlignment="1">
      <alignment horizontal="right" wrapText="1"/>
    </xf>
    <xf numFmtId="0" fontId="0" fillId="0" borderId="13" xfId="0" applyNumberFormat="1" applyFont="1" applyFill="1" applyBorder="1" applyAlignment="1">
      <alignment horizontal="justify"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164" fontId="0" fillId="0" borderId="44" xfId="0" applyNumberFormat="1" applyFont="1" applyFill="1" applyBorder="1" applyAlignment="1">
      <alignment horizontal="right" wrapText="1"/>
    </xf>
    <xf numFmtId="164" fontId="0" fillId="0" borderId="45" xfId="0" applyNumberFormat="1" applyFont="1" applyFill="1" applyBorder="1" applyAlignment="1">
      <alignment horizontal="right" wrapText="1"/>
    </xf>
    <xf numFmtId="2" fontId="0" fillId="0" borderId="26" xfId="0" applyNumberFormat="1" applyFont="1" applyFill="1" applyBorder="1" applyAlignment="1">
      <alignment horizontal="center" vertical="center" textRotation="90" wrapText="1"/>
    </xf>
    <xf numFmtId="0" fontId="0" fillId="0" borderId="12" xfId="0" applyNumberFormat="1" applyFont="1" applyFill="1" applyBorder="1" applyAlignment="1">
      <alignment horizontal="justify" vertical="top" wrapText="1"/>
    </xf>
    <xf numFmtId="0" fontId="0" fillId="0" borderId="14" xfId="0" applyNumberFormat="1" applyFont="1" applyFill="1" applyBorder="1" applyAlignment="1">
      <alignment horizontal="justify" vertical="top" wrapText="1"/>
    </xf>
    <xf numFmtId="164" fontId="0" fillId="0" borderId="44" xfId="0" applyNumberFormat="1" applyFont="1" applyFill="1" applyBorder="1" applyAlignment="1">
      <alignment horizontal="right" wrapText="1"/>
    </xf>
    <xf numFmtId="164" fontId="0" fillId="0" borderId="46" xfId="0" applyNumberFormat="1" applyFont="1" applyFill="1" applyBorder="1" applyAlignment="1">
      <alignment horizontal="right" wrapText="1"/>
    </xf>
    <xf numFmtId="49" fontId="0" fillId="0" borderId="47" xfId="0" applyNumberFormat="1" applyFont="1" applyFill="1" applyBorder="1" applyAlignment="1">
      <alignment horizontal="justify" wrapText="1"/>
    </xf>
    <xf numFmtId="0" fontId="0" fillId="0" borderId="48" xfId="0" applyNumberFormat="1" applyFont="1" applyFill="1" applyBorder="1" applyAlignment="1">
      <alignment horizontal="left" vertical="top" wrapText="1"/>
    </xf>
    <xf numFmtId="0" fontId="0" fillId="0" borderId="49" xfId="0" applyNumberFormat="1" applyFont="1" applyFill="1" applyBorder="1" applyAlignment="1">
      <alignment horizontal="justify" vertical="top" wrapText="1"/>
    </xf>
    <xf numFmtId="0" fontId="0" fillId="0" borderId="49" xfId="0" applyNumberFormat="1" applyFont="1" applyFill="1" applyBorder="1" applyAlignment="1">
      <alignment horizontal="justify" wrapText="1"/>
    </xf>
    <xf numFmtId="0" fontId="0" fillId="0" borderId="49" xfId="0" applyNumberFormat="1" applyFont="1" applyFill="1" applyBorder="1" applyAlignment="1">
      <alignment horizontal="center" vertical="center" wrapText="1"/>
    </xf>
    <xf numFmtId="164" fontId="0" fillId="0" borderId="50" xfId="0" applyNumberFormat="1" applyFont="1" applyFill="1" applyBorder="1" applyAlignment="1">
      <alignment horizontal="right" wrapText="1"/>
    </xf>
    <xf numFmtId="164" fontId="20" fillId="0" borderId="11" xfId="0" applyNumberFormat="1" applyFont="1" applyFill="1" applyBorder="1" applyAlignment="1">
      <alignment horizontal="right" wrapText="1"/>
    </xf>
    <xf numFmtId="164" fontId="20" fillId="0" borderId="31" xfId="0" applyNumberFormat="1" applyFont="1" applyFill="1" applyBorder="1" applyAlignment="1">
      <alignment horizontal="right" wrapText="1"/>
    </xf>
    <xf numFmtId="0" fontId="0" fillId="0" borderId="14" xfId="0" applyNumberFormat="1" applyFont="1" applyFill="1" applyBorder="1" applyAlignment="1">
      <alignment vertical="top" wrapText="1"/>
    </xf>
    <xf numFmtId="164" fontId="0" fillId="0" borderId="51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justify" wrapText="1"/>
    </xf>
    <xf numFmtId="0" fontId="0" fillId="0" borderId="26" xfId="0" applyNumberFormat="1" applyFont="1" applyFill="1" applyBorder="1" applyAlignment="1">
      <alignment horizontal="left" vertical="top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left" vertical="top" wrapText="1"/>
    </xf>
    <xf numFmtId="49" fontId="0" fillId="0" borderId="53" xfId="0" applyNumberFormat="1" applyFont="1" applyFill="1" applyBorder="1" applyAlignment="1">
      <alignment horizontal="justify" wrapText="1"/>
    </xf>
    <xf numFmtId="0" fontId="0" fillId="0" borderId="54" xfId="0" applyNumberFormat="1" applyFont="1" applyFill="1" applyBorder="1" applyAlignment="1">
      <alignment horizontal="left" vertical="top" wrapText="1"/>
    </xf>
    <xf numFmtId="0" fontId="0" fillId="0" borderId="52" xfId="0" applyNumberFormat="1" applyFont="1" applyFill="1" applyBorder="1" applyAlignment="1">
      <alignment horizontal="justify" wrapText="1"/>
    </xf>
    <xf numFmtId="0" fontId="0" fillId="0" borderId="52" xfId="0" applyNumberFormat="1" applyFont="1" applyFill="1" applyBorder="1" applyAlignment="1">
      <alignment horizontal="center" vertical="center" wrapText="1"/>
    </xf>
    <xf numFmtId="164" fontId="0" fillId="0" borderId="52" xfId="0" applyNumberFormat="1" applyFont="1" applyFill="1" applyBorder="1" applyAlignment="1">
      <alignment horizontal="right" wrapText="1"/>
    </xf>
    <xf numFmtId="164" fontId="0" fillId="0" borderId="55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top" wrapText="1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0" fillId="0" borderId="56" xfId="0" applyNumberFormat="1" applyFont="1" applyFill="1" applyBorder="1" applyAlignment="1">
      <alignment horizontal="justify" wrapText="1"/>
    </xf>
    <xf numFmtId="49" fontId="0" fillId="0" borderId="34" xfId="0" applyNumberFormat="1" applyFont="1" applyFill="1" applyBorder="1" applyAlignment="1">
      <alignment horizontal="justify" wrapText="1"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textRotation="90" wrapText="1"/>
    </xf>
    <xf numFmtId="49" fontId="0" fillId="0" borderId="15" xfId="0" applyNumberFormat="1" applyFont="1" applyFill="1" applyBorder="1" applyAlignment="1">
      <alignment horizontal="center" vertical="center" textRotation="90" wrapText="1"/>
    </xf>
    <xf numFmtId="2" fontId="0" fillId="0" borderId="26" xfId="0" applyNumberFormat="1" applyFont="1" applyFill="1" applyBorder="1" applyAlignment="1">
      <alignment horizontal="center" textRotation="90" wrapText="1"/>
    </xf>
    <xf numFmtId="2" fontId="0" fillId="0" borderId="36" xfId="0" applyNumberFormat="1" applyFont="1" applyFill="1" applyBorder="1" applyAlignment="1">
      <alignment horizontal="center" textRotation="90" wrapText="1"/>
    </xf>
    <xf numFmtId="2" fontId="0" fillId="0" borderId="57" xfId="0" applyNumberFormat="1" applyFont="1" applyFill="1" applyBorder="1" applyAlignment="1">
      <alignment horizontal="center" textRotation="90" wrapText="1"/>
    </xf>
    <xf numFmtId="2" fontId="0" fillId="0" borderId="15" xfId="0" applyNumberFormat="1" applyFont="1" applyFill="1" applyBorder="1" applyAlignment="1">
      <alignment horizontal="center" vertical="center" textRotation="90" wrapText="1"/>
    </xf>
    <xf numFmtId="2" fontId="0" fillId="0" borderId="35" xfId="0" applyNumberFormat="1" applyFont="1" applyFill="1" applyBorder="1" applyAlignment="1">
      <alignment horizontal="center" vertical="center" textRotation="90" wrapText="1"/>
    </xf>
    <xf numFmtId="2" fontId="0" fillId="0" borderId="58" xfId="0" applyNumberFormat="1" applyFont="1" applyFill="1" applyBorder="1" applyAlignment="1">
      <alignment horizontal="center" vertical="center" textRotation="90" wrapText="1"/>
    </xf>
    <xf numFmtId="49" fontId="0" fillId="0" borderId="26" xfId="0" applyNumberFormat="1" applyFont="1" applyFill="1" applyBorder="1" applyAlignment="1">
      <alignment vertical="center" textRotation="90" wrapText="1"/>
    </xf>
    <xf numFmtId="2" fontId="0" fillId="0" borderId="26" xfId="0" applyNumberFormat="1" applyFont="1" applyFill="1" applyBorder="1" applyAlignment="1">
      <alignment vertical="center" textRotation="90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22" fillId="0" borderId="59" xfId="0" applyNumberFormat="1" applyFont="1" applyFill="1" applyBorder="1" applyAlignment="1" applyProtection="1">
      <alignment horizontal="center" vertical="top" wrapText="1"/>
      <protection/>
    </xf>
    <xf numFmtId="164" fontId="20" fillId="0" borderId="57" xfId="0" applyNumberFormat="1" applyFont="1" applyFill="1" applyBorder="1" applyAlignment="1">
      <alignment horizontal="right" wrapText="1"/>
    </xf>
    <xf numFmtId="164" fontId="20" fillId="0" borderId="35" xfId="0" applyNumberFormat="1" applyFont="1" applyFill="1" applyBorder="1" applyAlignment="1">
      <alignment horizontal="right" wrapText="1"/>
    </xf>
    <xf numFmtId="164" fontId="20" fillId="0" borderId="60" xfId="0" applyNumberFormat="1" applyFont="1" applyFill="1" applyBorder="1" applyAlignment="1">
      <alignment horizontal="right" wrapText="1"/>
    </xf>
    <xf numFmtId="164" fontId="0" fillId="0" borderId="15" xfId="0" applyNumberFormat="1" applyFont="1" applyFill="1" applyBorder="1" applyAlignment="1">
      <alignment horizontal="right" wrapText="1"/>
    </xf>
    <xf numFmtId="164" fontId="20" fillId="0" borderId="15" xfId="0" applyNumberFormat="1" applyFont="1" applyFill="1" applyBorder="1" applyAlignment="1">
      <alignment horizontal="right" wrapText="1"/>
    </xf>
    <xf numFmtId="164" fontId="0" fillId="0" borderId="15" xfId="0" applyNumberFormat="1" applyFont="1" applyFill="1" applyBorder="1" applyAlignment="1">
      <alignment horizontal="right" wrapText="1"/>
    </xf>
    <xf numFmtId="164" fontId="0" fillId="0" borderId="57" xfId="0" applyNumberFormat="1" applyFont="1" applyFill="1" applyBorder="1" applyAlignment="1">
      <alignment horizontal="right" wrapText="1"/>
    </xf>
    <xf numFmtId="164" fontId="0" fillId="0" borderId="60" xfId="0" applyNumberFormat="1" applyFont="1" applyFill="1" applyBorder="1" applyAlignment="1">
      <alignment horizontal="right" wrapText="1"/>
    </xf>
    <xf numFmtId="164" fontId="20" fillId="0" borderId="26" xfId="0" applyNumberFormat="1" applyFont="1" applyFill="1" applyBorder="1" applyAlignment="1">
      <alignment horizontal="right" wrapText="1"/>
    </xf>
    <xf numFmtId="164" fontId="20" fillId="0" borderId="61" xfId="0" applyNumberFormat="1" applyFont="1" applyFill="1" applyBorder="1" applyAlignment="1">
      <alignment horizontal="right" wrapText="1"/>
    </xf>
    <xf numFmtId="164" fontId="0" fillId="0" borderId="62" xfId="0" applyNumberFormat="1" applyFont="1" applyFill="1" applyBorder="1" applyAlignment="1">
      <alignment horizontal="right" wrapText="1"/>
    </xf>
    <xf numFmtId="164" fontId="0" fillId="0" borderId="61" xfId="0" applyNumberFormat="1" applyFont="1" applyFill="1" applyBorder="1" applyAlignment="1">
      <alignment horizontal="right" wrapText="1"/>
    </xf>
    <xf numFmtId="164" fontId="0" fillId="0" borderId="61" xfId="0" applyNumberFormat="1" applyFont="1" applyFill="1" applyBorder="1" applyAlignment="1">
      <alignment horizontal="right" wrapText="1"/>
    </xf>
    <xf numFmtId="164" fontId="0" fillId="0" borderId="63" xfId="0" applyNumberFormat="1" applyFont="1" applyFill="1" applyBorder="1" applyAlignment="1">
      <alignment horizontal="right" wrapText="1"/>
    </xf>
    <xf numFmtId="164" fontId="20" fillId="0" borderId="35" xfId="0" applyNumberFormat="1" applyFont="1" applyFill="1" applyBorder="1" applyAlignment="1">
      <alignment horizontal="right" wrapText="1"/>
    </xf>
    <xf numFmtId="0" fontId="0" fillId="0" borderId="35" xfId="0" applyNumberFormat="1" applyFont="1" applyFill="1" applyBorder="1" applyAlignment="1">
      <alignment horizontal="center" vertical="center" wrapText="1"/>
    </xf>
    <xf numFmtId="164" fontId="0" fillId="0" borderId="64" xfId="0" applyNumberFormat="1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center" vertical="top"/>
    </xf>
    <xf numFmtId="0" fontId="21" fillId="0" borderId="27" xfId="0" applyNumberFormat="1" applyFont="1" applyFill="1" applyBorder="1" applyAlignment="1" applyProtection="1">
      <alignment horizontal="center" vertical="top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30" xfId="0" applyNumberFormat="1" applyFont="1" applyFill="1" applyBorder="1" applyAlignment="1" applyProtection="1">
      <alignment horizontal="center" vertical="top" wrapText="1"/>
      <protection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right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right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0" borderId="65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6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vertical="center" wrapText="1"/>
    </xf>
    <xf numFmtId="0" fontId="0" fillId="0" borderId="6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left" vertical="center" wrapText="1"/>
    </xf>
    <xf numFmtId="2" fontId="0" fillId="0" borderId="69" xfId="0" applyNumberFormat="1" applyFont="1" applyFill="1" applyBorder="1" applyAlignment="1">
      <alignment horizontal="center" vertical="center" textRotation="90" wrapText="1"/>
    </xf>
    <xf numFmtId="0" fontId="0" fillId="0" borderId="55" xfId="0" applyNumberFormat="1" applyFont="1" applyFill="1" applyBorder="1" applyAlignment="1">
      <alignment horizontal="center" vertical="center" wrapText="1"/>
    </xf>
    <xf numFmtId="164" fontId="20" fillId="0" borderId="43" xfId="0" applyNumberFormat="1" applyFont="1" applyFill="1" applyBorder="1" applyAlignment="1">
      <alignment horizontal="right" wrapText="1"/>
    </xf>
    <xf numFmtId="0" fontId="0" fillId="0" borderId="35" xfId="0" applyFont="1" applyFill="1" applyBorder="1" applyAlignment="1">
      <alignment/>
    </xf>
    <xf numFmtId="165" fontId="0" fillId="0" borderId="35" xfId="0" applyNumberFormat="1" applyFont="1" applyFill="1" applyBorder="1" applyAlignment="1">
      <alignment/>
    </xf>
    <xf numFmtId="164" fontId="20" fillId="0" borderId="16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64" fontId="0" fillId="0" borderId="7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164" fontId="20" fillId="0" borderId="71" xfId="0" applyNumberFormat="1" applyFont="1" applyFill="1" applyBorder="1" applyAlignment="1">
      <alignment horizontal="right" wrapText="1"/>
    </xf>
    <xf numFmtId="164" fontId="20" fillId="0" borderId="39" xfId="0" applyNumberFormat="1" applyFont="1" applyFill="1" applyBorder="1" applyAlignment="1">
      <alignment horizontal="right" wrapText="1"/>
    </xf>
    <xf numFmtId="164" fontId="20" fillId="0" borderId="45" xfId="0" applyNumberFormat="1" applyFont="1" applyFill="1" applyBorder="1" applyAlignment="1">
      <alignment horizontal="right" wrapText="1"/>
    </xf>
    <xf numFmtId="164" fontId="20" fillId="0" borderId="72" xfId="0" applyNumberFormat="1" applyFont="1" applyFill="1" applyBorder="1" applyAlignment="1">
      <alignment horizontal="right" wrapText="1"/>
    </xf>
    <xf numFmtId="164" fontId="20" fillId="0" borderId="50" xfId="0" applyNumberFormat="1" applyFont="1" applyFill="1" applyBorder="1" applyAlignment="1">
      <alignment horizontal="right" wrapText="1"/>
    </xf>
    <xf numFmtId="164" fontId="20" fillId="0" borderId="73" xfId="0" applyNumberFormat="1" applyFont="1" applyFill="1" applyBorder="1" applyAlignment="1">
      <alignment horizontal="right" wrapText="1"/>
    </xf>
    <xf numFmtId="164" fontId="20" fillId="0" borderId="51" xfId="0" applyNumberFormat="1" applyFont="1" applyFill="1" applyBorder="1" applyAlignment="1">
      <alignment horizontal="right" wrapText="1"/>
    </xf>
    <xf numFmtId="164" fontId="20" fillId="0" borderId="31" xfId="0" applyNumberFormat="1" applyFont="1" applyFill="1" applyBorder="1" applyAlignment="1">
      <alignment horizontal="right" wrapText="1"/>
    </xf>
    <xf numFmtId="164" fontId="20" fillId="0" borderId="66" xfId="0" applyNumberFormat="1" applyFont="1" applyFill="1" applyBorder="1" applyAlignment="1">
      <alignment horizontal="right" wrapText="1"/>
    </xf>
    <xf numFmtId="49" fontId="0" fillId="0" borderId="74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2" fontId="0" fillId="0" borderId="35" xfId="0" applyNumberFormat="1" applyFont="1" applyFill="1" applyBorder="1" applyAlignment="1">
      <alignment horizontal="center" vertical="center" textRotation="90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 vertical="center" textRotation="90" wrapText="1"/>
    </xf>
    <xf numFmtId="2" fontId="0" fillId="0" borderId="0" xfId="0" applyNumberFormat="1" applyFont="1" applyFill="1" applyBorder="1" applyAlignment="1">
      <alignment horizontal="center" vertical="center" textRotation="90" wrapText="1"/>
    </xf>
    <xf numFmtId="2" fontId="0" fillId="0" borderId="75" xfId="0" applyNumberFormat="1" applyFont="1" applyFill="1" applyBorder="1" applyAlignment="1">
      <alignment horizontal="center" vertical="center" textRotation="90" wrapText="1"/>
    </xf>
    <xf numFmtId="2" fontId="0" fillId="0" borderId="26" xfId="0" applyNumberFormat="1" applyFont="1" applyFill="1" applyBorder="1" applyAlignment="1">
      <alignment horizontal="center" vertical="center" textRotation="90" wrapText="1"/>
    </xf>
    <xf numFmtId="2" fontId="0" fillId="0" borderId="36" xfId="0" applyNumberFormat="1" applyFont="1" applyFill="1" applyBorder="1" applyAlignment="1">
      <alignment horizontal="center" vertical="center" textRotation="90" wrapText="1"/>
    </xf>
    <xf numFmtId="2" fontId="0" fillId="0" borderId="57" xfId="0" applyNumberFormat="1" applyFont="1" applyFill="1" applyBorder="1" applyAlignment="1">
      <alignment horizontal="center" vertical="center" textRotation="90" wrapText="1"/>
    </xf>
    <xf numFmtId="49" fontId="0" fillId="0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2" fontId="0" fillId="0" borderId="26" xfId="0" applyNumberFormat="1" applyFont="1" applyFill="1" applyBorder="1" applyAlignment="1">
      <alignment vertical="center" textRotation="90" wrapText="1"/>
    </xf>
    <xf numFmtId="0" fontId="0" fillId="0" borderId="36" xfId="0" applyFont="1" applyFill="1" applyBorder="1" applyAlignment="1">
      <alignment vertical="center" textRotation="90" wrapText="1"/>
    </xf>
    <xf numFmtId="0" fontId="0" fillId="0" borderId="57" xfId="0" applyFont="1" applyFill="1" applyBorder="1" applyAlignment="1">
      <alignment vertical="center" textRotation="90" wrapText="1"/>
    </xf>
    <xf numFmtId="49" fontId="0" fillId="0" borderId="17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2" fontId="0" fillId="0" borderId="26" xfId="0" applyNumberFormat="1" applyFont="1" applyFill="1" applyBorder="1" applyAlignment="1">
      <alignment horizontal="left" vertical="center" textRotation="90" wrapText="1"/>
    </xf>
    <xf numFmtId="0" fontId="0" fillId="0" borderId="36" xfId="0" applyFont="1" applyFill="1" applyBorder="1" applyAlignment="1">
      <alignment horizontal="left" vertical="center" textRotation="90" wrapText="1"/>
    </xf>
    <xf numFmtId="0" fontId="0" fillId="0" borderId="57" xfId="0" applyFont="1" applyFill="1" applyBorder="1" applyAlignment="1">
      <alignment horizontal="left" vertical="center" textRotation="90" wrapText="1"/>
    </xf>
    <xf numFmtId="2" fontId="0" fillId="0" borderId="76" xfId="0" applyNumberFormat="1" applyFont="1" applyFill="1" applyBorder="1" applyAlignment="1">
      <alignment horizontal="center" vertical="center" textRotation="90" wrapText="1"/>
    </xf>
    <xf numFmtId="2" fontId="0" fillId="0" borderId="56" xfId="0" applyNumberFormat="1" applyFont="1" applyFill="1" applyBorder="1" applyAlignment="1">
      <alignment horizontal="center" vertical="center" textRotation="90" wrapText="1"/>
    </xf>
    <xf numFmtId="49" fontId="0" fillId="0" borderId="26" xfId="0" applyNumberFormat="1" applyFont="1" applyFill="1" applyBorder="1" applyAlignment="1">
      <alignment horizontal="center" vertical="center" textRotation="90" wrapText="1"/>
    </xf>
    <xf numFmtId="49" fontId="0" fillId="0" borderId="36" xfId="0" applyNumberFormat="1" applyFont="1" applyFill="1" applyBorder="1" applyAlignment="1">
      <alignment horizontal="center" vertical="center" textRotation="90" wrapText="1"/>
    </xf>
    <xf numFmtId="49" fontId="0" fillId="0" borderId="57" xfId="0" applyNumberFormat="1" applyFont="1" applyFill="1" applyBorder="1" applyAlignment="1">
      <alignment horizontal="center" vertical="center" textRotation="90" wrapText="1"/>
    </xf>
    <xf numFmtId="0" fontId="0" fillId="0" borderId="10" xfId="0" applyNumberFormat="1" applyFont="1" applyFill="1" applyBorder="1" applyAlignment="1">
      <alignment horizontal="center" vertical="top" wrapText="1"/>
    </xf>
    <xf numFmtId="49" fontId="0" fillId="0" borderId="34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 applyFont="1" applyFill="1" applyBorder="1" applyAlignment="1">
      <alignment horizontal="center" vertical="center" textRotation="90" wrapText="1"/>
    </xf>
    <xf numFmtId="49" fontId="0" fillId="0" borderId="75" xfId="0" applyNumberFormat="1" applyFont="1" applyFill="1" applyBorder="1" applyAlignment="1">
      <alignment horizontal="center" vertical="center" textRotation="90" wrapText="1"/>
    </xf>
    <xf numFmtId="49" fontId="0" fillId="0" borderId="77" xfId="0" applyNumberFormat="1" applyFont="1" applyFill="1" applyBorder="1" applyAlignment="1">
      <alignment horizontal="center" vertical="center" textRotation="90" wrapText="1"/>
    </xf>
    <xf numFmtId="49" fontId="0" fillId="0" borderId="56" xfId="0" applyNumberFormat="1" applyFont="1" applyFill="1" applyBorder="1" applyAlignment="1">
      <alignment horizontal="center" vertical="center" textRotation="90" wrapText="1"/>
    </xf>
    <xf numFmtId="49" fontId="0" fillId="0" borderId="60" xfId="0" applyNumberFormat="1" applyFont="1" applyFill="1" applyBorder="1" applyAlignment="1">
      <alignment horizontal="center" vertical="center" textRotation="90" wrapText="1"/>
    </xf>
    <xf numFmtId="49" fontId="0" fillId="0" borderId="62" xfId="0" applyNumberFormat="1" applyFont="1" applyFill="1" applyBorder="1" applyAlignment="1">
      <alignment horizontal="center" vertical="center" textRotation="90" wrapText="1"/>
    </xf>
    <xf numFmtId="49" fontId="0" fillId="0" borderId="61" xfId="0" applyNumberFormat="1" applyFont="1" applyFill="1" applyBorder="1" applyAlignment="1">
      <alignment horizontal="center" vertical="center" textRotation="90" wrapText="1"/>
    </xf>
    <xf numFmtId="2" fontId="0" fillId="0" borderId="78" xfId="0" applyNumberFormat="1" applyFont="1" applyFill="1" applyBorder="1" applyAlignment="1">
      <alignment horizontal="center" vertical="center" textRotation="90" wrapText="1"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79" xfId="0" applyNumberFormat="1" applyFont="1" applyFill="1" applyBorder="1" applyAlignment="1" applyProtection="1">
      <alignment horizontal="center" vertical="top" wrapText="1"/>
      <protection/>
    </xf>
    <xf numFmtId="0" fontId="22" fillId="0" borderId="80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81" xfId="0" applyNumberFormat="1" applyFont="1" applyFill="1" applyBorder="1" applyAlignment="1" applyProtection="1">
      <alignment horizontal="center" vertical="top" wrapText="1"/>
      <protection/>
    </xf>
    <xf numFmtId="0" fontId="22" fillId="0" borderId="82" xfId="0" applyNumberFormat="1" applyFont="1" applyFill="1" applyBorder="1" applyAlignment="1" applyProtection="1">
      <alignment horizontal="center" vertical="top" wrapText="1"/>
      <protection/>
    </xf>
    <xf numFmtId="0" fontId="22" fillId="0" borderId="83" xfId="0" applyNumberFormat="1" applyFont="1" applyFill="1" applyBorder="1" applyAlignment="1" applyProtection="1">
      <alignment horizontal="center" vertical="top" wrapText="1"/>
      <protection/>
    </xf>
    <xf numFmtId="0" fontId="22" fillId="0" borderId="48" xfId="0" applyNumberFormat="1" applyFont="1" applyFill="1" applyBorder="1" applyAlignment="1" applyProtection="1">
      <alignment horizontal="center" vertical="top" wrapText="1"/>
      <protection/>
    </xf>
    <xf numFmtId="0" fontId="22" fillId="0" borderId="49" xfId="0" applyNumberFormat="1" applyFont="1" applyFill="1" applyBorder="1" applyAlignment="1" applyProtection="1">
      <alignment horizontal="center" vertical="top" wrapText="1"/>
      <protection/>
    </xf>
    <xf numFmtId="0" fontId="22" fillId="0" borderId="67" xfId="0" applyNumberFormat="1" applyFont="1" applyFill="1" applyBorder="1" applyAlignment="1" applyProtection="1">
      <alignment horizontal="center" vertical="top" wrapText="1"/>
      <protection/>
    </xf>
    <xf numFmtId="0" fontId="22" fillId="0" borderId="84" xfId="0" applyNumberFormat="1" applyFont="1" applyFill="1" applyBorder="1" applyAlignment="1" applyProtection="1">
      <alignment horizontal="center" vertical="center" wrapText="1"/>
      <protection/>
    </xf>
    <xf numFmtId="0" fontId="22" fillId="0" borderId="80" xfId="0" applyNumberFormat="1" applyFont="1" applyFill="1" applyBorder="1" applyAlignment="1" applyProtection="1">
      <alignment horizontal="center" vertical="center" wrapText="1"/>
      <protection/>
    </xf>
    <xf numFmtId="0" fontId="22" fillId="0" borderId="85" xfId="0" applyNumberFormat="1" applyFont="1" applyFill="1" applyBorder="1" applyAlignment="1" applyProtection="1">
      <alignment horizontal="center" vertical="center" wrapText="1"/>
      <protection/>
    </xf>
    <xf numFmtId="0" fontId="22" fillId="0" borderId="86" xfId="0" applyNumberFormat="1" applyFont="1" applyFill="1" applyBorder="1" applyAlignment="1" applyProtection="1">
      <alignment horizontal="center" vertical="top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22" fillId="0" borderId="8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D1">
      <selection activeCell="W6" sqref="W6"/>
    </sheetView>
  </sheetViews>
  <sheetFormatPr defaultColWidth="9.00390625" defaultRowHeight="12.75"/>
  <cols>
    <col min="1" max="1" width="14.00390625" style="24" customWidth="1"/>
    <col min="2" max="2" width="35.125" style="24" customWidth="1"/>
    <col min="3" max="3" width="5.625" style="24" customWidth="1"/>
    <col min="4" max="4" width="7.875" style="24" customWidth="1"/>
    <col min="5" max="5" width="17.125" style="24" customWidth="1"/>
    <col min="6" max="6" width="7.75390625" style="24" customWidth="1"/>
    <col min="7" max="7" width="6.125" style="24" customWidth="1"/>
    <col min="8" max="8" width="13.00390625" style="24" customWidth="1"/>
    <col min="9" max="9" width="5.375" style="24" customWidth="1"/>
    <col min="10" max="10" width="6.75390625" style="24" customWidth="1"/>
    <col min="11" max="11" width="6.625" style="24" customWidth="1"/>
    <col min="12" max="12" width="5.375" style="24" customWidth="1"/>
    <col min="13" max="13" width="9.375" style="24" customWidth="1"/>
    <col min="14" max="14" width="10.375" style="24" customWidth="1"/>
    <col min="15" max="15" width="10.875" style="24" customWidth="1"/>
    <col min="16" max="16" width="9.625" style="24" customWidth="1"/>
    <col min="17" max="17" width="10.75390625" style="24" customWidth="1"/>
    <col min="18" max="18" width="12.125" style="24" customWidth="1"/>
    <col min="19" max="19" width="13.25390625" style="24" customWidth="1"/>
    <col min="20" max="16384" width="9.125" style="24" customWidth="1"/>
  </cols>
  <sheetData>
    <row r="1" spans="1:19" s="9" customFormat="1" ht="38.25" customHeight="1" thickBot="1">
      <c r="A1" s="160"/>
      <c r="B1" s="161"/>
      <c r="C1" s="161"/>
      <c r="D1" s="237" t="s">
        <v>243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s="11" customFormat="1" ht="38.25" customHeight="1">
      <c r="A2" s="238" t="s">
        <v>77</v>
      </c>
      <c r="B2" s="239"/>
      <c r="C2" s="239"/>
      <c r="D2" s="242" t="s">
        <v>78</v>
      </c>
      <c r="E2" s="245" t="s">
        <v>79</v>
      </c>
      <c r="F2" s="246"/>
      <c r="G2" s="246"/>
      <c r="H2" s="246"/>
      <c r="I2" s="246"/>
      <c r="J2" s="246"/>
      <c r="K2" s="246"/>
      <c r="L2" s="246"/>
      <c r="M2" s="247"/>
      <c r="N2" s="248"/>
      <c r="O2" s="249"/>
      <c r="P2" s="249"/>
      <c r="Q2" s="249"/>
      <c r="R2" s="249"/>
      <c r="S2" s="250"/>
    </row>
    <row r="3" spans="1:19" s="11" customFormat="1" ht="38.25" customHeight="1">
      <c r="A3" s="240"/>
      <c r="B3" s="241"/>
      <c r="C3" s="241"/>
      <c r="D3" s="243"/>
      <c r="E3" s="251" t="s">
        <v>80</v>
      </c>
      <c r="F3" s="252"/>
      <c r="G3" s="253"/>
      <c r="H3" s="254" t="s">
        <v>81</v>
      </c>
      <c r="I3" s="252"/>
      <c r="J3" s="253"/>
      <c r="K3" s="254" t="s">
        <v>82</v>
      </c>
      <c r="L3" s="252"/>
      <c r="M3" s="255"/>
      <c r="N3" s="256" t="s">
        <v>9</v>
      </c>
      <c r="O3" s="257"/>
      <c r="P3" s="10" t="s">
        <v>11</v>
      </c>
      <c r="Q3" s="257" t="s">
        <v>10</v>
      </c>
      <c r="R3" s="257"/>
      <c r="S3" s="258"/>
    </row>
    <row r="4" spans="1:19" s="11" customFormat="1" ht="60.75" customHeight="1" thickBot="1">
      <c r="A4" s="240"/>
      <c r="B4" s="241"/>
      <c r="C4" s="241"/>
      <c r="D4" s="244"/>
      <c r="E4" s="15" t="s">
        <v>83</v>
      </c>
      <c r="F4" s="10" t="s">
        <v>84</v>
      </c>
      <c r="G4" s="10" t="s">
        <v>85</v>
      </c>
      <c r="H4" s="10" t="s">
        <v>83</v>
      </c>
      <c r="I4" s="10" t="s">
        <v>84</v>
      </c>
      <c r="J4" s="10" t="s">
        <v>85</v>
      </c>
      <c r="K4" s="10" t="s">
        <v>83</v>
      </c>
      <c r="L4" s="10" t="s">
        <v>84</v>
      </c>
      <c r="M4" s="162" t="s">
        <v>85</v>
      </c>
      <c r="N4" s="12" t="s">
        <v>86</v>
      </c>
      <c r="O4" s="10" t="s">
        <v>87</v>
      </c>
      <c r="P4" s="13">
        <v>2013</v>
      </c>
      <c r="Q4" s="13">
        <v>2014</v>
      </c>
      <c r="R4" s="13">
        <v>2015</v>
      </c>
      <c r="S4" s="14">
        <v>2016</v>
      </c>
    </row>
    <row r="5" spans="1:19" s="11" customFormat="1" ht="13.5" thickBot="1">
      <c r="A5" s="163" t="s">
        <v>194</v>
      </c>
      <c r="B5" s="128" t="s">
        <v>88</v>
      </c>
      <c r="C5" s="128" t="s">
        <v>89</v>
      </c>
      <c r="D5" s="17" t="s">
        <v>90</v>
      </c>
      <c r="E5" s="18" t="s">
        <v>91</v>
      </c>
      <c r="F5" s="16" t="s">
        <v>92</v>
      </c>
      <c r="G5" s="16" t="s">
        <v>93</v>
      </c>
      <c r="H5" s="16" t="s">
        <v>94</v>
      </c>
      <c r="I5" s="16" t="s">
        <v>95</v>
      </c>
      <c r="J5" s="16" t="s">
        <v>96</v>
      </c>
      <c r="K5" s="16" t="s">
        <v>97</v>
      </c>
      <c r="L5" s="16" t="s">
        <v>98</v>
      </c>
      <c r="M5" s="19" t="s">
        <v>99</v>
      </c>
      <c r="N5" s="142" t="s">
        <v>100</v>
      </c>
      <c r="O5" s="16" t="s">
        <v>101</v>
      </c>
      <c r="P5" s="16" t="s">
        <v>102</v>
      </c>
      <c r="Q5" s="16" t="s">
        <v>103</v>
      </c>
      <c r="R5" s="16" t="s">
        <v>104</v>
      </c>
      <c r="S5" s="19" t="s">
        <v>105</v>
      </c>
    </row>
    <row r="6" spans="1:19" ht="63" customHeight="1">
      <c r="A6" s="164" t="s">
        <v>195</v>
      </c>
      <c r="B6" s="129" t="s">
        <v>186</v>
      </c>
      <c r="C6" s="130" t="s">
        <v>195</v>
      </c>
      <c r="D6" s="126"/>
      <c r="E6" s="20"/>
      <c r="F6" s="21"/>
      <c r="G6" s="21"/>
      <c r="H6" s="21"/>
      <c r="I6" s="21"/>
      <c r="J6" s="21"/>
      <c r="K6" s="22"/>
      <c r="L6" s="22"/>
      <c r="M6" s="165"/>
      <c r="N6" s="143">
        <f aca="true" t="shared" si="0" ref="N6:S6">N171</f>
        <v>158469.4</v>
      </c>
      <c r="O6" s="23">
        <f t="shared" si="0"/>
        <v>129283.2</v>
      </c>
      <c r="P6" s="23">
        <f t="shared" si="0"/>
        <v>193547.5</v>
      </c>
      <c r="Q6" s="23">
        <f t="shared" si="0"/>
        <v>84624.3</v>
      </c>
      <c r="R6" s="23">
        <f t="shared" si="0"/>
        <v>89450.04818000001</v>
      </c>
      <c r="S6" s="196">
        <f t="shared" si="0"/>
        <v>93575.28001080001</v>
      </c>
    </row>
    <row r="7" spans="1:19" ht="96" customHeight="1">
      <c r="A7" s="141" t="s">
        <v>196</v>
      </c>
      <c r="B7" s="3" t="s">
        <v>13</v>
      </c>
      <c r="C7" s="131" t="s">
        <v>196</v>
      </c>
      <c r="D7" s="127"/>
      <c r="E7" s="26"/>
      <c r="F7" s="27"/>
      <c r="G7" s="27"/>
      <c r="H7" s="27"/>
      <c r="I7" s="27"/>
      <c r="J7" s="27"/>
      <c r="K7" s="28"/>
      <c r="L7" s="29"/>
      <c r="M7" s="95"/>
      <c r="N7" s="144">
        <f>N8+N17+N20+N23+N25+N28+N35+N39+N42+N47+N51+N55+N59+N65+N69+N75+N79+N90+N95+N102+N109+N124+N127+N133+N31</f>
        <v>157499.9</v>
      </c>
      <c r="O7" s="144">
        <f>O8+O17+O20+O23+O25+O28+O35+O39+O42+O47+O51+O55+O59+O65+O69+O75+O79+O90+O95+O102+O109+O124+O127+O133+O31</f>
        <v>128313.7</v>
      </c>
      <c r="P7" s="31">
        <f>P8+P17+P20+P23+P28+P35+P39+P42+P47+P51+P55+P65+P69+P75+P79+P90+P102+P109+P127+P133+P59+P31</f>
        <v>192325.8</v>
      </c>
      <c r="Q7" s="31">
        <f>Q8+Q17+Q20+Q23+Q28+Q35+Q39+Q42+Q47+Q51+Q55+Q65+Q69+Q75+Q79+Q90+Q102+Q109+Q127+Q133+Q59+Q31+Q124</f>
        <v>82993.5</v>
      </c>
      <c r="R7" s="31">
        <f>R8+R17+R20+R23+R28+R35+R39+R42+R47+R51+R55+R65+R69+R75+R79+R90+R102+R109+R127+R133+R59+R31+R124</f>
        <v>87718.13858000001</v>
      </c>
      <c r="S7" s="197">
        <f>S8+S17+S20+S23+S28+S35+S39+S42+S47+S51+S55+S65+S69+S75+S79+S90+S102+S109+S127+S133+S59+S31+S124</f>
        <v>91739.45583480001</v>
      </c>
    </row>
    <row r="8" spans="1:19" ht="26.25" customHeight="1">
      <c r="A8" s="202" t="s">
        <v>197</v>
      </c>
      <c r="B8" s="203" t="s">
        <v>14</v>
      </c>
      <c r="C8" s="233" t="s">
        <v>197</v>
      </c>
      <c r="D8" s="32"/>
      <c r="E8" s="33"/>
      <c r="F8" s="34"/>
      <c r="G8" s="35"/>
      <c r="H8" s="35"/>
      <c r="I8" s="35"/>
      <c r="J8" s="35"/>
      <c r="K8" s="36"/>
      <c r="L8" s="37"/>
      <c r="M8" s="166"/>
      <c r="N8" s="145">
        <f>N9+N10+N11+N12+N13+N14+N15+N16</f>
        <v>14995.099999999999</v>
      </c>
      <c r="O8" s="39">
        <f>O9+O10+O11+O12+O13+O14+O15+O16</f>
        <v>13513.5</v>
      </c>
      <c r="P8" s="39">
        <f>P9+P10+P11+P12+P13+P14+P15+P16</f>
        <v>19075</v>
      </c>
      <c r="Q8" s="39">
        <f>Q9+Q10+Q11+Q12+Q13+Q14+Q15+Q16</f>
        <v>18572.9</v>
      </c>
      <c r="R8" s="39">
        <f>R9+R10+R11+R12+R13+R14+R16</f>
        <v>19728.24938</v>
      </c>
      <c r="S8" s="183">
        <f>S9+S10+S11+S12+S13+S14+S16</f>
        <v>20912.0843428</v>
      </c>
    </row>
    <row r="9" spans="1:19" ht="103.5" customHeight="1">
      <c r="A9" s="202"/>
      <c r="B9" s="203"/>
      <c r="C9" s="234"/>
      <c r="D9" s="32" t="s">
        <v>187</v>
      </c>
      <c r="E9" s="40" t="s">
        <v>106</v>
      </c>
      <c r="F9" s="41" t="s">
        <v>107</v>
      </c>
      <c r="G9" s="4" t="s">
        <v>108</v>
      </c>
      <c r="H9" s="4" t="s">
        <v>109</v>
      </c>
      <c r="I9" s="27"/>
      <c r="J9" s="41" t="s">
        <v>110</v>
      </c>
      <c r="K9" s="41" t="s">
        <v>111</v>
      </c>
      <c r="L9" s="41" t="s">
        <v>112</v>
      </c>
      <c r="M9" s="167" t="s">
        <v>113</v>
      </c>
      <c r="N9" s="146">
        <v>1049.1</v>
      </c>
      <c r="O9" s="43">
        <v>1010.4</v>
      </c>
      <c r="P9" s="184">
        <v>1120.2</v>
      </c>
      <c r="Q9" s="55">
        <v>1113.4</v>
      </c>
      <c r="R9" s="29">
        <f>Q9*106.22/100</f>
        <v>1182.6534800000002</v>
      </c>
      <c r="S9" s="56">
        <f>R9*106/100</f>
        <v>1253.6126888000001</v>
      </c>
    </row>
    <row r="10" spans="1:19" ht="111.75" customHeight="1">
      <c r="A10" s="202"/>
      <c r="B10" s="203"/>
      <c r="C10" s="234"/>
      <c r="D10" s="32" t="s">
        <v>188</v>
      </c>
      <c r="E10" s="40" t="s">
        <v>114</v>
      </c>
      <c r="F10" s="42" t="s">
        <v>107</v>
      </c>
      <c r="G10" s="8" t="s">
        <v>115</v>
      </c>
      <c r="H10" s="44"/>
      <c r="I10" s="45"/>
      <c r="J10" s="42"/>
      <c r="K10" s="42"/>
      <c r="L10" s="42"/>
      <c r="M10" s="167"/>
      <c r="N10" s="146">
        <v>984.8</v>
      </c>
      <c r="O10" s="43">
        <v>867.8</v>
      </c>
      <c r="P10" s="184">
        <v>1218.7</v>
      </c>
      <c r="Q10" s="55">
        <v>1218.5</v>
      </c>
      <c r="R10" s="29">
        <f aca="true" t="shared" si="1" ref="R10:R15">Q10*106.22/100</f>
        <v>1294.2907</v>
      </c>
      <c r="S10" s="56">
        <f aca="true" t="shared" si="2" ref="S10:S15">R10*106/100</f>
        <v>1371.948142</v>
      </c>
    </row>
    <row r="11" spans="1:19" ht="17.25" customHeight="1">
      <c r="A11" s="202"/>
      <c r="B11" s="203"/>
      <c r="C11" s="234"/>
      <c r="D11" s="32" t="s">
        <v>156</v>
      </c>
      <c r="E11" s="33"/>
      <c r="F11" s="34"/>
      <c r="G11" s="35"/>
      <c r="H11" s="35"/>
      <c r="I11" s="35"/>
      <c r="J11" s="35"/>
      <c r="K11" s="36"/>
      <c r="L11" s="37"/>
      <c r="M11" s="168"/>
      <c r="N11" s="146">
        <v>10518.8</v>
      </c>
      <c r="O11" s="43">
        <v>9484.3</v>
      </c>
      <c r="P11" s="184">
        <v>12432.9</v>
      </c>
      <c r="Q11" s="55">
        <v>11770</v>
      </c>
      <c r="R11" s="29">
        <f t="shared" si="1"/>
        <v>12502.094</v>
      </c>
      <c r="S11" s="56">
        <f t="shared" si="2"/>
        <v>13252.21964</v>
      </c>
    </row>
    <row r="12" spans="1:19" ht="13.5" customHeight="1">
      <c r="A12" s="202"/>
      <c r="B12" s="203"/>
      <c r="C12" s="234"/>
      <c r="D12" s="32" t="s">
        <v>189</v>
      </c>
      <c r="E12" s="33"/>
      <c r="F12" s="34"/>
      <c r="G12" s="35"/>
      <c r="H12" s="35"/>
      <c r="I12" s="35"/>
      <c r="J12" s="35"/>
      <c r="K12" s="36"/>
      <c r="L12" s="37"/>
      <c r="M12" s="168"/>
      <c r="N12" s="146">
        <v>0</v>
      </c>
      <c r="O12" s="43">
        <v>0</v>
      </c>
      <c r="P12" s="185">
        <v>0</v>
      </c>
      <c r="Q12" s="55">
        <v>0</v>
      </c>
      <c r="R12" s="29">
        <v>0</v>
      </c>
      <c r="S12" s="56">
        <f t="shared" si="2"/>
        <v>0</v>
      </c>
    </row>
    <row r="13" spans="1:19" ht="13.5" customHeight="1">
      <c r="A13" s="202"/>
      <c r="B13" s="203"/>
      <c r="C13" s="234"/>
      <c r="D13" s="32" t="s">
        <v>190</v>
      </c>
      <c r="E13" s="33"/>
      <c r="F13" s="34"/>
      <c r="G13" s="35"/>
      <c r="H13" s="35"/>
      <c r="I13" s="35"/>
      <c r="J13" s="35"/>
      <c r="K13" s="36"/>
      <c r="L13" s="37"/>
      <c r="M13" s="168"/>
      <c r="N13" s="146">
        <v>251.2</v>
      </c>
      <c r="O13" s="43">
        <v>88.5</v>
      </c>
      <c r="P13" s="185">
        <v>278.7</v>
      </c>
      <c r="Q13" s="55">
        <v>175</v>
      </c>
      <c r="R13" s="29">
        <v>186</v>
      </c>
      <c r="S13" s="56">
        <v>197.3</v>
      </c>
    </row>
    <row r="14" spans="1:19" ht="15" customHeight="1">
      <c r="A14" s="202"/>
      <c r="B14" s="203"/>
      <c r="C14" s="234"/>
      <c r="D14" s="32" t="s">
        <v>191</v>
      </c>
      <c r="E14" s="33"/>
      <c r="F14" s="34"/>
      <c r="G14" s="35"/>
      <c r="H14" s="35"/>
      <c r="I14" s="35"/>
      <c r="J14" s="35"/>
      <c r="K14" s="36"/>
      <c r="L14" s="37"/>
      <c r="M14" s="168"/>
      <c r="N14" s="146">
        <v>2191.2</v>
      </c>
      <c r="O14" s="43">
        <v>2062.5</v>
      </c>
      <c r="P14" s="185">
        <v>4024.5</v>
      </c>
      <c r="Q14" s="55">
        <v>4296</v>
      </c>
      <c r="R14" s="29">
        <f t="shared" si="1"/>
        <v>4563.2112</v>
      </c>
      <c r="S14" s="56">
        <f t="shared" si="2"/>
        <v>4837.003872</v>
      </c>
    </row>
    <row r="15" spans="1:19" ht="15" customHeight="1">
      <c r="A15" s="202"/>
      <c r="B15" s="203"/>
      <c r="C15" s="234"/>
      <c r="D15" s="32" t="s">
        <v>192</v>
      </c>
      <c r="E15" s="33"/>
      <c r="F15" s="34"/>
      <c r="G15" s="35"/>
      <c r="H15" s="35"/>
      <c r="I15" s="35"/>
      <c r="J15" s="35"/>
      <c r="K15" s="36"/>
      <c r="L15" s="37"/>
      <c r="M15" s="168"/>
      <c r="N15" s="146">
        <v>0</v>
      </c>
      <c r="O15" s="43">
        <v>0</v>
      </c>
      <c r="P15" s="185">
        <v>0</v>
      </c>
      <c r="Q15" s="55">
        <v>0</v>
      </c>
      <c r="R15" s="29">
        <f t="shared" si="1"/>
        <v>0</v>
      </c>
      <c r="S15" s="56">
        <f t="shared" si="2"/>
        <v>0</v>
      </c>
    </row>
    <row r="16" spans="1:19" ht="17.25" customHeight="1">
      <c r="A16" s="202"/>
      <c r="B16" s="203"/>
      <c r="C16" s="235"/>
      <c r="D16" s="32" t="s">
        <v>193</v>
      </c>
      <c r="E16" s="33"/>
      <c r="F16" s="34"/>
      <c r="G16" s="35"/>
      <c r="H16" s="35"/>
      <c r="I16" s="35"/>
      <c r="J16" s="35"/>
      <c r="K16" s="36"/>
      <c r="L16" s="37"/>
      <c r="M16" s="168"/>
      <c r="N16" s="146">
        <v>0</v>
      </c>
      <c r="O16" s="43">
        <v>0</v>
      </c>
      <c r="P16" s="185">
        <v>0</v>
      </c>
      <c r="Q16" s="55">
        <v>0</v>
      </c>
      <c r="R16" s="29">
        <v>0</v>
      </c>
      <c r="S16" s="56">
        <v>0</v>
      </c>
    </row>
    <row r="17" spans="1:19" ht="28.5" customHeight="1">
      <c r="A17" s="202" t="s">
        <v>198</v>
      </c>
      <c r="B17" s="203" t="s">
        <v>15</v>
      </c>
      <c r="C17" s="236" t="s">
        <v>198</v>
      </c>
      <c r="D17" s="46"/>
      <c r="E17" s="40"/>
      <c r="F17" s="42"/>
      <c r="G17" s="8"/>
      <c r="H17" s="45"/>
      <c r="I17" s="45"/>
      <c r="J17" s="42"/>
      <c r="K17" s="42"/>
      <c r="L17" s="42"/>
      <c r="M17" s="167"/>
      <c r="N17" s="147">
        <f aca="true" t="shared" si="3" ref="N17:S17">N18+N19</f>
        <v>19519.699999999997</v>
      </c>
      <c r="O17" s="47">
        <f t="shared" si="3"/>
        <v>17854.7</v>
      </c>
      <c r="P17" s="47">
        <f>P18+P19</f>
        <v>20936.6</v>
      </c>
      <c r="Q17" s="47">
        <f t="shared" si="3"/>
        <v>19460.5</v>
      </c>
      <c r="R17" s="47">
        <f t="shared" si="3"/>
        <v>20667.051</v>
      </c>
      <c r="S17" s="186">
        <f t="shared" si="3"/>
        <v>20664.931</v>
      </c>
    </row>
    <row r="18" spans="1:19" ht="89.25" customHeight="1">
      <c r="A18" s="202"/>
      <c r="B18" s="203"/>
      <c r="C18" s="209"/>
      <c r="D18" s="46" t="s">
        <v>190</v>
      </c>
      <c r="E18" s="40" t="s">
        <v>114</v>
      </c>
      <c r="F18" s="42" t="s">
        <v>116</v>
      </c>
      <c r="G18" s="8" t="s">
        <v>115</v>
      </c>
      <c r="H18" s="45" t="s">
        <v>117</v>
      </c>
      <c r="I18" s="45"/>
      <c r="J18" s="42"/>
      <c r="K18" s="42" t="s">
        <v>111</v>
      </c>
      <c r="L18" s="42" t="s">
        <v>57</v>
      </c>
      <c r="M18" s="167" t="s">
        <v>113</v>
      </c>
      <c r="N18" s="146">
        <v>8363.9</v>
      </c>
      <c r="O18" s="38">
        <v>7179.8</v>
      </c>
      <c r="P18" s="184">
        <v>7953.6</v>
      </c>
      <c r="Q18" s="55">
        <v>7660.5</v>
      </c>
      <c r="R18" s="29">
        <f>Q18*106.2/100</f>
        <v>8135.451</v>
      </c>
      <c r="S18" s="56">
        <f>R18-106/100</f>
        <v>8134.391</v>
      </c>
    </row>
    <row r="19" spans="1:19" ht="97.5" customHeight="1">
      <c r="A19" s="202"/>
      <c r="B19" s="203"/>
      <c r="C19" s="210"/>
      <c r="D19" s="48" t="s">
        <v>199</v>
      </c>
      <c r="E19" s="40" t="s">
        <v>114</v>
      </c>
      <c r="F19" s="42" t="s">
        <v>116</v>
      </c>
      <c r="G19" s="8" t="s">
        <v>115</v>
      </c>
      <c r="H19" s="45" t="s">
        <v>117</v>
      </c>
      <c r="I19" s="45"/>
      <c r="J19" s="42"/>
      <c r="K19" s="42" t="s">
        <v>111</v>
      </c>
      <c r="L19" s="42" t="s">
        <v>57</v>
      </c>
      <c r="M19" s="167" t="s">
        <v>113</v>
      </c>
      <c r="N19" s="67">
        <v>11155.8</v>
      </c>
      <c r="O19" s="29">
        <v>10674.9</v>
      </c>
      <c r="P19" s="29">
        <v>12983</v>
      </c>
      <c r="Q19" s="55">
        <v>11800</v>
      </c>
      <c r="R19" s="29">
        <f>Q19*106.2/100</f>
        <v>12531.6</v>
      </c>
      <c r="S19" s="56">
        <f>R19-106/100</f>
        <v>12530.54</v>
      </c>
    </row>
    <row r="20" spans="1:19" ht="30.75" customHeight="1">
      <c r="A20" s="202" t="s">
        <v>200</v>
      </c>
      <c r="B20" s="203" t="s">
        <v>16</v>
      </c>
      <c r="C20" s="224" t="s">
        <v>200</v>
      </c>
      <c r="D20" s="25"/>
      <c r="E20" s="49"/>
      <c r="F20" s="50"/>
      <c r="G20" s="6"/>
      <c r="H20" s="35"/>
      <c r="I20" s="35"/>
      <c r="J20" s="50"/>
      <c r="K20" s="50"/>
      <c r="L20" s="50"/>
      <c r="M20" s="169"/>
      <c r="N20" s="146">
        <f>N21+N22</f>
        <v>11933.199999999999</v>
      </c>
      <c r="O20" s="38">
        <f>O21+O22</f>
        <v>11581.7</v>
      </c>
      <c r="P20" s="47">
        <f>P21+P22</f>
        <v>0</v>
      </c>
      <c r="Q20" s="47">
        <f>Q21+Q22</f>
        <v>0</v>
      </c>
      <c r="R20" s="47">
        <v>0</v>
      </c>
      <c r="S20" s="186">
        <v>0</v>
      </c>
    </row>
    <row r="21" spans="1:19" ht="89.25" customHeight="1">
      <c r="A21" s="202"/>
      <c r="B21" s="203"/>
      <c r="C21" s="225"/>
      <c r="D21" s="51" t="s">
        <v>128</v>
      </c>
      <c r="E21" s="52" t="s">
        <v>114</v>
      </c>
      <c r="F21" s="53" t="s">
        <v>116</v>
      </c>
      <c r="G21" s="7" t="s">
        <v>115</v>
      </c>
      <c r="H21" s="54" t="s">
        <v>117</v>
      </c>
      <c r="I21" s="54"/>
      <c r="J21" s="53"/>
      <c r="K21" s="42" t="s">
        <v>111</v>
      </c>
      <c r="L21" s="42" t="s">
        <v>58</v>
      </c>
      <c r="M21" s="167" t="s">
        <v>113</v>
      </c>
      <c r="N21" s="67">
        <v>180.9</v>
      </c>
      <c r="O21" s="29">
        <v>13.5</v>
      </c>
      <c r="P21" s="29">
        <v>0</v>
      </c>
      <c r="Q21" s="55">
        <f>P21*1.063</f>
        <v>0</v>
      </c>
      <c r="R21" s="29">
        <f aca="true" t="shared" si="4" ref="R21:R27">Q21*1.062</f>
        <v>0</v>
      </c>
      <c r="S21" s="56">
        <f>R21*1.06</f>
        <v>0</v>
      </c>
    </row>
    <row r="22" spans="1:19" ht="78" customHeight="1">
      <c r="A22" s="202"/>
      <c r="B22" s="203"/>
      <c r="C22" s="226"/>
      <c r="D22" s="51" t="s">
        <v>201</v>
      </c>
      <c r="E22" s="52" t="s">
        <v>118</v>
      </c>
      <c r="F22" s="53" t="s">
        <v>119</v>
      </c>
      <c r="G22" s="7" t="s">
        <v>115</v>
      </c>
      <c r="H22" s="54" t="s">
        <v>117</v>
      </c>
      <c r="I22" s="54"/>
      <c r="J22" s="53"/>
      <c r="K22" s="53"/>
      <c r="L22" s="53"/>
      <c r="M22" s="170"/>
      <c r="N22" s="67">
        <v>11752.3</v>
      </c>
      <c r="O22" s="29">
        <v>11568.2</v>
      </c>
      <c r="P22" s="29">
        <v>0</v>
      </c>
      <c r="Q22" s="55">
        <f>P22*1.063</f>
        <v>0</v>
      </c>
      <c r="R22" s="29">
        <f t="shared" si="4"/>
        <v>0</v>
      </c>
      <c r="S22" s="56">
        <f>R22*1.06</f>
        <v>0</v>
      </c>
    </row>
    <row r="23" spans="1:19" ht="21" customHeight="1">
      <c r="A23" s="202" t="s">
        <v>202</v>
      </c>
      <c r="B23" s="203" t="s">
        <v>17</v>
      </c>
      <c r="C23" s="224" t="s">
        <v>202</v>
      </c>
      <c r="D23" s="57"/>
      <c r="E23" s="58"/>
      <c r="F23" s="41"/>
      <c r="G23" s="4"/>
      <c r="H23" s="27"/>
      <c r="I23" s="27"/>
      <c r="J23" s="41"/>
      <c r="K23" s="41"/>
      <c r="L23" s="41"/>
      <c r="M23" s="171"/>
      <c r="N23" s="67">
        <f>N25</f>
        <v>0</v>
      </c>
      <c r="O23" s="29">
        <f>O25</f>
        <v>0</v>
      </c>
      <c r="P23" s="107">
        <f>P25</f>
        <v>0</v>
      </c>
      <c r="Q23" s="107">
        <f>Q25</f>
        <v>400</v>
      </c>
      <c r="R23" s="107">
        <f>R25</f>
        <v>0</v>
      </c>
      <c r="S23" s="108">
        <f>R23*1.06</f>
        <v>0</v>
      </c>
    </row>
    <row r="24" spans="1:19" ht="183" customHeight="1">
      <c r="A24" s="202"/>
      <c r="B24" s="203"/>
      <c r="C24" s="226"/>
      <c r="D24" s="59"/>
      <c r="E24" s="40" t="s">
        <v>114</v>
      </c>
      <c r="F24" s="42" t="s">
        <v>121</v>
      </c>
      <c r="G24" s="8" t="s">
        <v>122</v>
      </c>
      <c r="H24" s="44" t="s">
        <v>123</v>
      </c>
      <c r="I24" s="45"/>
      <c r="J24" s="42" t="s">
        <v>75</v>
      </c>
      <c r="K24" s="42" t="s">
        <v>111</v>
      </c>
      <c r="L24" s="42" t="s">
        <v>124</v>
      </c>
      <c r="M24" s="167" t="s">
        <v>113</v>
      </c>
      <c r="N24" s="76">
        <v>0</v>
      </c>
      <c r="O24" s="30">
        <v>0</v>
      </c>
      <c r="P24" s="30">
        <v>0</v>
      </c>
      <c r="Q24" s="60">
        <f>P24*1.063</f>
        <v>0</v>
      </c>
      <c r="R24" s="30">
        <f t="shared" si="4"/>
        <v>0</v>
      </c>
      <c r="S24" s="56">
        <f>R24*1.06</f>
        <v>0</v>
      </c>
    </row>
    <row r="25" spans="1:19" ht="15.75" customHeight="1">
      <c r="A25" s="141"/>
      <c r="B25" s="5"/>
      <c r="C25" s="61"/>
      <c r="D25" s="51" t="s">
        <v>120</v>
      </c>
      <c r="E25" s="52"/>
      <c r="F25" s="53"/>
      <c r="G25" s="7"/>
      <c r="H25" s="62"/>
      <c r="I25" s="54"/>
      <c r="J25" s="53"/>
      <c r="K25" s="53"/>
      <c r="L25" s="53"/>
      <c r="M25" s="170"/>
      <c r="N25" s="148">
        <v>0</v>
      </c>
      <c r="O25" s="43">
        <v>0</v>
      </c>
      <c r="P25" s="43">
        <v>0</v>
      </c>
      <c r="Q25" s="81">
        <v>400</v>
      </c>
      <c r="R25" s="43">
        <v>0</v>
      </c>
      <c r="S25" s="100">
        <f>R25*1.06</f>
        <v>0</v>
      </c>
    </row>
    <row r="26" spans="1:19" ht="83.25" customHeight="1">
      <c r="A26" s="141" t="s">
        <v>203</v>
      </c>
      <c r="B26" s="3" t="s">
        <v>25</v>
      </c>
      <c r="C26" s="63" t="s">
        <v>203</v>
      </c>
      <c r="D26" s="25"/>
      <c r="E26" s="49"/>
      <c r="F26" s="50"/>
      <c r="G26" s="6"/>
      <c r="H26" s="6"/>
      <c r="I26" s="35"/>
      <c r="J26" s="50"/>
      <c r="K26" s="50"/>
      <c r="L26" s="50"/>
      <c r="M26" s="169"/>
      <c r="N26" s="64">
        <v>0</v>
      </c>
      <c r="O26" s="65">
        <v>0</v>
      </c>
      <c r="P26" s="65">
        <v>0</v>
      </c>
      <c r="Q26" s="66">
        <f>Q27</f>
        <v>0</v>
      </c>
      <c r="R26" s="65">
        <f t="shared" si="4"/>
        <v>0</v>
      </c>
      <c r="S26" s="56">
        <v>0</v>
      </c>
    </row>
    <row r="27" spans="1:19" ht="15" customHeight="1">
      <c r="A27" s="141"/>
      <c r="B27" s="5"/>
      <c r="C27" s="132"/>
      <c r="D27" s="25"/>
      <c r="E27" s="49"/>
      <c r="F27" s="50"/>
      <c r="G27" s="6"/>
      <c r="H27" s="6"/>
      <c r="I27" s="35"/>
      <c r="J27" s="50"/>
      <c r="K27" s="50"/>
      <c r="L27" s="50"/>
      <c r="M27" s="169"/>
      <c r="N27" s="148">
        <v>0</v>
      </c>
      <c r="O27" s="67">
        <v>0</v>
      </c>
      <c r="P27" s="29">
        <v>0</v>
      </c>
      <c r="Q27" s="55">
        <v>0</v>
      </c>
      <c r="R27" s="29">
        <f t="shared" si="4"/>
        <v>0</v>
      </c>
      <c r="S27" s="56"/>
    </row>
    <row r="28" spans="1:19" ht="103.5" customHeight="1">
      <c r="A28" s="141" t="s">
        <v>204</v>
      </c>
      <c r="B28" s="3" t="s">
        <v>24</v>
      </c>
      <c r="C28" s="63" t="s">
        <v>204</v>
      </c>
      <c r="D28" s="25"/>
      <c r="E28" s="49"/>
      <c r="F28" s="50"/>
      <c r="G28" s="6"/>
      <c r="H28" s="6"/>
      <c r="I28" s="35"/>
      <c r="J28" s="50"/>
      <c r="K28" s="50"/>
      <c r="L28" s="50"/>
      <c r="M28" s="169"/>
      <c r="N28" s="147">
        <f aca="true" t="shared" si="5" ref="N28:S28">N29+N30</f>
        <v>150</v>
      </c>
      <c r="O28" s="47">
        <f t="shared" si="5"/>
        <v>100</v>
      </c>
      <c r="P28" s="47">
        <f t="shared" si="5"/>
        <v>550</v>
      </c>
      <c r="Q28" s="47">
        <f t="shared" si="5"/>
        <v>400</v>
      </c>
      <c r="R28" s="47">
        <f t="shared" si="5"/>
        <v>424.8</v>
      </c>
      <c r="S28" s="186">
        <f t="shared" si="5"/>
        <v>450.3</v>
      </c>
    </row>
    <row r="29" spans="1:19" ht="14.25" customHeight="1">
      <c r="A29" s="141"/>
      <c r="B29" s="140"/>
      <c r="C29" s="68"/>
      <c r="D29" s="25" t="s">
        <v>190</v>
      </c>
      <c r="E29" s="49"/>
      <c r="F29" s="50"/>
      <c r="G29" s="6"/>
      <c r="H29" s="6"/>
      <c r="I29" s="35"/>
      <c r="J29" s="50"/>
      <c r="K29" s="50"/>
      <c r="L29" s="50"/>
      <c r="M29" s="169"/>
      <c r="N29" s="146">
        <v>0</v>
      </c>
      <c r="O29" s="187">
        <v>0</v>
      </c>
      <c r="P29" s="187">
        <v>0</v>
      </c>
      <c r="Q29" s="187">
        <v>400</v>
      </c>
      <c r="R29" s="187">
        <v>424.8</v>
      </c>
      <c r="S29" s="188">
        <v>450.3</v>
      </c>
    </row>
    <row r="30" spans="1:19" ht="15.75" customHeight="1" thickBot="1">
      <c r="A30" s="141"/>
      <c r="B30" s="5"/>
      <c r="C30" s="133"/>
      <c r="D30" s="25" t="s">
        <v>125</v>
      </c>
      <c r="E30" s="49"/>
      <c r="F30" s="50"/>
      <c r="G30" s="6"/>
      <c r="H30" s="6"/>
      <c r="I30" s="35"/>
      <c r="J30" s="50"/>
      <c r="K30" s="50"/>
      <c r="L30" s="50"/>
      <c r="M30" s="169"/>
      <c r="N30" s="146">
        <v>150</v>
      </c>
      <c r="O30" s="29">
        <v>100</v>
      </c>
      <c r="P30" s="189">
        <v>550</v>
      </c>
      <c r="Q30" s="55">
        <v>0</v>
      </c>
      <c r="R30" s="29">
        <f>Q30*1.062</f>
        <v>0</v>
      </c>
      <c r="S30" s="56">
        <f>R30*1.06</f>
        <v>0</v>
      </c>
    </row>
    <row r="31" spans="1:19" ht="72.75" customHeight="1">
      <c r="A31" s="141" t="s">
        <v>205</v>
      </c>
      <c r="B31" s="3" t="s">
        <v>23</v>
      </c>
      <c r="C31" s="63" t="s">
        <v>205</v>
      </c>
      <c r="D31" s="69"/>
      <c r="E31" s="70"/>
      <c r="F31" s="71"/>
      <c r="G31" s="72"/>
      <c r="H31" s="72"/>
      <c r="I31" s="73"/>
      <c r="J31" s="71"/>
      <c r="K31" s="71"/>
      <c r="L31" s="71"/>
      <c r="M31" s="172"/>
      <c r="N31" s="190">
        <f aca="true" t="shared" si="6" ref="N31:S31">N32+N33</f>
        <v>272</v>
      </c>
      <c r="O31" s="191">
        <f t="shared" si="6"/>
        <v>204.1</v>
      </c>
      <c r="P31" s="191">
        <f t="shared" si="6"/>
        <v>482.4</v>
      </c>
      <c r="Q31" s="191">
        <f t="shared" si="6"/>
        <v>1030</v>
      </c>
      <c r="R31" s="191">
        <f t="shared" si="6"/>
        <v>1093.9</v>
      </c>
      <c r="S31" s="198">
        <f t="shared" si="6"/>
        <v>1159.6999999999998</v>
      </c>
    </row>
    <row r="32" spans="1:19" ht="22.5" customHeight="1">
      <c r="A32" s="173"/>
      <c r="B32" s="5"/>
      <c r="C32" s="134"/>
      <c r="D32" s="59" t="s">
        <v>189</v>
      </c>
      <c r="E32" s="40"/>
      <c r="F32" s="42"/>
      <c r="G32" s="8"/>
      <c r="H32" s="8"/>
      <c r="I32" s="45"/>
      <c r="J32" s="42"/>
      <c r="K32" s="42"/>
      <c r="L32" s="42"/>
      <c r="M32" s="167"/>
      <c r="N32" s="149">
        <v>0</v>
      </c>
      <c r="O32" s="65">
        <v>0</v>
      </c>
      <c r="P32" s="65">
        <v>0</v>
      </c>
      <c r="Q32" s="55">
        <v>100</v>
      </c>
      <c r="R32" s="29">
        <v>106.2</v>
      </c>
      <c r="S32" s="56">
        <v>112.6</v>
      </c>
    </row>
    <row r="33" spans="1:19" ht="22.5" customHeight="1">
      <c r="A33" s="173"/>
      <c r="B33" s="5"/>
      <c r="C33" s="134"/>
      <c r="D33" s="59" t="s">
        <v>193</v>
      </c>
      <c r="E33" s="40"/>
      <c r="F33" s="42"/>
      <c r="G33" s="8"/>
      <c r="H33" s="8"/>
      <c r="I33" s="45"/>
      <c r="J33" s="42"/>
      <c r="K33" s="42"/>
      <c r="L33" s="42"/>
      <c r="M33" s="167"/>
      <c r="N33" s="149">
        <v>272</v>
      </c>
      <c r="O33" s="65">
        <v>204.1</v>
      </c>
      <c r="P33" s="65">
        <v>482.4</v>
      </c>
      <c r="Q33" s="65">
        <v>930</v>
      </c>
      <c r="R33" s="65">
        <v>987.7</v>
      </c>
      <c r="S33" s="110">
        <v>1047.1</v>
      </c>
    </row>
    <row r="34" spans="1:19" ht="76.5" customHeight="1">
      <c r="A34" s="141" t="s">
        <v>206</v>
      </c>
      <c r="B34" s="3" t="s">
        <v>22</v>
      </c>
      <c r="C34" s="63" t="s">
        <v>206</v>
      </c>
      <c r="D34" s="57"/>
      <c r="E34" s="58"/>
      <c r="F34" s="41"/>
      <c r="G34" s="4"/>
      <c r="H34" s="4"/>
      <c r="I34" s="27"/>
      <c r="J34" s="41"/>
      <c r="K34" s="41"/>
      <c r="L34" s="41"/>
      <c r="M34" s="171"/>
      <c r="N34" s="67"/>
      <c r="O34" s="29"/>
      <c r="P34" s="29">
        <v>0</v>
      </c>
      <c r="Q34" s="55">
        <f>P34*1.063</f>
        <v>0</v>
      </c>
      <c r="R34" s="29">
        <f>Q34*1.062</f>
        <v>0</v>
      </c>
      <c r="S34" s="56">
        <f>R34*1.06</f>
        <v>0</v>
      </c>
    </row>
    <row r="35" spans="1:19" ht="76.5" customHeight="1">
      <c r="A35" s="141" t="s">
        <v>197</v>
      </c>
      <c r="B35" s="3" t="s">
        <v>21</v>
      </c>
      <c r="C35" s="74" t="s">
        <v>197</v>
      </c>
      <c r="D35" s="25"/>
      <c r="E35" s="52" t="s">
        <v>114</v>
      </c>
      <c r="F35" s="54" t="s">
        <v>126</v>
      </c>
      <c r="G35" s="7" t="s">
        <v>122</v>
      </c>
      <c r="H35" s="7" t="s">
        <v>117</v>
      </c>
      <c r="I35" s="54"/>
      <c r="J35" s="53"/>
      <c r="K35" s="53" t="s">
        <v>111</v>
      </c>
      <c r="L35" s="53" t="s">
        <v>74</v>
      </c>
      <c r="M35" s="170" t="s">
        <v>113</v>
      </c>
      <c r="N35" s="147">
        <f aca="true" t="shared" si="7" ref="N35:S35">N36+N37+N38</f>
        <v>520</v>
      </c>
      <c r="O35" s="47">
        <f t="shared" si="7"/>
        <v>143.7</v>
      </c>
      <c r="P35" s="47">
        <f t="shared" si="7"/>
        <v>336</v>
      </c>
      <c r="Q35" s="47">
        <f>Q36+Q37+Q38</f>
        <v>300</v>
      </c>
      <c r="R35" s="47">
        <f t="shared" si="7"/>
        <v>318.6</v>
      </c>
      <c r="S35" s="186">
        <f t="shared" si="7"/>
        <v>337.71600000000007</v>
      </c>
    </row>
    <row r="36" spans="1:19" ht="18" customHeight="1">
      <c r="A36" s="141"/>
      <c r="B36" s="5"/>
      <c r="C36" s="96"/>
      <c r="D36" s="51" t="s">
        <v>190</v>
      </c>
      <c r="E36" s="52"/>
      <c r="F36" s="54"/>
      <c r="G36" s="7"/>
      <c r="H36" s="7"/>
      <c r="I36" s="54"/>
      <c r="J36" s="53"/>
      <c r="K36" s="53"/>
      <c r="L36" s="53"/>
      <c r="M36" s="170"/>
      <c r="N36" s="150">
        <v>520</v>
      </c>
      <c r="O36" s="76">
        <v>143.7</v>
      </c>
      <c r="P36" s="30">
        <v>336</v>
      </c>
      <c r="Q36" s="60">
        <v>150</v>
      </c>
      <c r="R36" s="30">
        <f>Q36*106.2/100</f>
        <v>159.3</v>
      </c>
      <c r="S36" s="95">
        <f>R36*106/100</f>
        <v>168.85800000000003</v>
      </c>
    </row>
    <row r="37" spans="1:19" ht="12" customHeight="1">
      <c r="A37" s="141"/>
      <c r="B37" s="5"/>
      <c r="C37" s="135"/>
      <c r="D37" s="77" t="s">
        <v>128</v>
      </c>
      <c r="E37" s="78"/>
      <c r="F37" s="79"/>
      <c r="G37" s="5"/>
      <c r="H37" s="5"/>
      <c r="I37" s="79"/>
      <c r="J37" s="80"/>
      <c r="K37" s="80"/>
      <c r="L37" s="80"/>
      <c r="M37" s="174"/>
      <c r="N37" s="148">
        <v>0</v>
      </c>
      <c r="O37" s="43">
        <v>0</v>
      </c>
      <c r="P37" s="43">
        <v>0</v>
      </c>
      <c r="Q37" s="81">
        <v>0</v>
      </c>
      <c r="R37" s="30">
        <f>Q37*106.2/100</f>
        <v>0</v>
      </c>
      <c r="S37" s="95">
        <f>R37*106/100</f>
        <v>0</v>
      </c>
    </row>
    <row r="38" spans="1:19" ht="14.25" customHeight="1">
      <c r="A38" s="141"/>
      <c r="B38" s="5"/>
      <c r="C38" s="135"/>
      <c r="D38" s="77" t="s">
        <v>160</v>
      </c>
      <c r="E38" s="78"/>
      <c r="F38" s="79"/>
      <c r="G38" s="5"/>
      <c r="H38" s="5"/>
      <c r="I38" s="79"/>
      <c r="J38" s="80"/>
      <c r="K38" s="80"/>
      <c r="L38" s="80"/>
      <c r="M38" s="174"/>
      <c r="N38" s="148">
        <v>0</v>
      </c>
      <c r="O38" s="43">
        <v>0</v>
      </c>
      <c r="P38" s="43">
        <v>0</v>
      </c>
      <c r="Q38" s="81">
        <v>150</v>
      </c>
      <c r="R38" s="30">
        <f>Q38*106.2/100</f>
        <v>159.3</v>
      </c>
      <c r="S38" s="95">
        <f>R38*106/100</f>
        <v>168.85800000000003</v>
      </c>
    </row>
    <row r="39" spans="1:19" ht="95.25" customHeight="1">
      <c r="A39" s="202" t="s">
        <v>207</v>
      </c>
      <c r="B39" s="3" t="s">
        <v>20</v>
      </c>
      <c r="C39" s="231" t="s">
        <v>207</v>
      </c>
      <c r="D39" s="51"/>
      <c r="E39" s="52" t="s">
        <v>114</v>
      </c>
      <c r="F39" s="54" t="s">
        <v>126</v>
      </c>
      <c r="G39" s="54" t="s">
        <v>122</v>
      </c>
      <c r="H39" s="7" t="s">
        <v>117</v>
      </c>
      <c r="I39" s="54"/>
      <c r="J39" s="53"/>
      <c r="K39" s="53" t="s">
        <v>111</v>
      </c>
      <c r="L39" s="53" t="s">
        <v>59</v>
      </c>
      <c r="M39" s="170" t="s">
        <v>113</v>
      </c>
      <c r="N39" s="151">
        <f aca="true" t="shared" si="8" ref="N39:S39">N40+N41</f>
        <v>35641.8</v>
      </c>
      <c r="O39" s="82">
        <f t="shared" si="8"/>
        <v>19594.5</v>
      </c>
      <c r="P39" s="82">
        <f t="shared" si="8"/>
        <v>17700</v>
      </c>
      <c r="Q39" s="82">
        <f t="shared" si="8"/>
        <v>0</v>
      </c>
      <c r="R39" s="82">
        <f t="shared" si="8"/>
        <v>0</v>
      </c>
      <c r="S39" s="192">
        <f t="shared" si="8"/>
        <v>0</v>
      </c>
    </row>
    <row r="40" spans="1:19" ht="22.5" customHeight="1">
      <c r="A40" s="202"/>
      <c r="B40" s="5"/>
      <c r="C40" s="229"/>
      <c r="D40" s="83" t="s">
        <v>128</v>
      </c>
      <c r="E40" s="84"/>
      <c r="F40" s="85"/>
      <c r="G40" s="85"/>
      <c r="H40" s="86"/>
      <c r="I40" s="85"/>
      <c r="J40" s="87"/>
      <c r="K40" s="87"/>
      <c r="L40" s="87"/>
      <c r="M40" s="175"/>
      <c r="N40" s="150">
        <v>0</v>
      </c>
      <c r="O40" s="75">
        <v>0</v>
      </c>
      <c r="P40" s="75">
        <v>0</v>
      </c>
      <c r="Q40" s="88">
        <v>0</v>
      </c>
      <c r="R40" s="75">
        <f>Q40*106.2/100</f>
        <v>0</v>
      </c>
      <c r="S40" s="89">
        <f>R40*106/100</f>
        <v>0</v>
      </c>
    </row>
    <row r="41" spans="1:19" ht="22.5" customHeight="1">
      <c r="A41" s="202"/>
      <c r="B41" s="5"/>
      <c r="C41" s="230"/>
      <c r="D41" s="77" t="s">
        <v>201</v>
      </c>
      <c r="E41" s="78"/>
      <c r="F41" s="79"/>
      <c r="G41" s="79"/>
      <c r="H41" s="5"/>
      <c r="I41" s="79"/>
      <c r="J41" s="80"/>
      <c r="K41" s="80"/>
      <c r="L41" s="80"/>
      <c r="M41" s="174"/>
      <c r="N41" s="148">
        <v>35641.8</v>
      </c>
      <c r="O41" s="43">
        <v>19594.5</v>
      </c>
      <c r="P41" s="43">
        <v>17700</v>
      </c>
      <c r="Q41" s="81">
        <v>0</v>
      </c>
      <c r="R41" s="43">
        <f>Q41*106.2/100</f>
        <v>0</v>
      </c>
      <c r="S41" s="90">
        <f>R41*106/100</f>
        <v>0</v>
      </c>
    </row>
    <row r="42" spans="1:19" ht="19.5" customHeight="1">
      <c r="A42" s="202" t="s">
        <v>208</v>
      </c>
      <c r="B42" s="203" t="s">
        <v>19</v>
      </c>
      <c r="C42" s="231" t="s">
        <v>208</v>
      </c>
      <c r="D42" s="51"/>
      <c r="E42" s="52"/>
      <c r="F42" s="54"/>
      <c r="G42" s="54"/>
      <c r="H42" s="7"/>
      <c r="I42" s="54"/>
      <c r="J42" s="53"/>
      <c r="K42" s="53"/>
      <c r="L42" s="53"/>
      <c r="M42" s="170"/>
      <c r="N42" s="152">
        <f aca="true" t="shared" si="9" ref="N42:S42">N44</f>
        <v>23864.5</v>
      </c>
      <c r="O42" s="91">
        <f t="shared" si="9"/>
        <v>22079.4</v>
      </c>
      <c r="P42" s="91">
        <f t="shared" si="9"/>
        <v>38354</v>
      </c>
      <c r="Q42" s="91">
        <f t="shared" si="9"/>
        <v>7701</v>
      </c>
      <c r="R42" s="91">
        <f t="shared" si="9"/>
        <v>8178.462</v>
      </c>
      <c r="S42" s="193">
        <f t="shared" si="9"/>
        <v>8669.16972</v>
      </c>
    </row>
    <row r="43" spans="1:19" ht="159" customHeight="1">
      <c r="A43" s="202"/>
      <c r="B43" s="203"/>
      <c r="C43" s="229"/>
      <c r="D43" s="51"/>
      <c r="E43" s="52" t="s">
        <v>114</v>
      </c>
      <c r="F43" s="92" t="s">
        <v>126</v>
      </c>
      <c r="G43" s="92" t="s">
        <v>122</v>
      </c>
      <c r="H43" s="7" t="s">
        <v>117</v>
      </c>
      <c r="I43" s="54"/>
      <c r="J43" s="53"/>
      <c r="K43" s="53" t="s">
        <v>111</v>
      </c>
      <c r="L43" s="53" t="s">
        <v>60</v>
      </c>
      <c r="M43" s="170" t="s">
        <v>113</v>
      </c>
      <c r="N43" s="76"/>
      <c r="O43" s="30"/>
      <c r="P43" s="30"/>
      <c r="Q43" s="60"/>
      <c r="R43" s="30"/>
      <c r="S43" s="95"/>
    </row>
    <row r="44" spans="1:19" ht="19.5" customHeight="1">
      <c r="A44" s="141"/>
      <c r="B44" s="5"/>
      <c r="C44" s="229"/>
      <c r="D44" s="77" t="s">
        <v>127</v>
      </c>
      <c r="E44" s="78"/>
      <c r="F44" s="93"/>
      <c r="G44" s="93"/>
      <c r="H44" s="5"/>
      <c r="I44" s="79"/>
      <c r="J44" s="80"/>
      <c r="K44" s="80"/>
      <c r="L44" s="80"/>
      <c r="M44" s="174"/>
      <c r="N44" s="148">
        <v>23864.5</v>
      </c>
      <c r="O44" s="43">
        <v>22079.4</v>
      </c>
      <c r="P44" s="43">
        <v>38354</v>
      </c>
      <c r="Q44" s="81">
        <v>7701</v>
      </c>
      <c r="R44" s="43">
        <f>Q44*106.2/100</f>
        <v>8178.462</v>
      </c>
      <c r="S44" s="90">
        <f>R44*106/100</f>
        <v>8669.16972</v>
      </c>
    </row>
    <row r="45" spans="1:19" ht="19.5" customHeight="1">
      <c r="A45" s="141"/>
      <c r="B45" s="5"/>
      <c r="C45" s="229"/>
      <c r="D45" s="77" t="s">
        <v>155</v>
      </c>
      <c r="E45" s="78"/>
      <c r="F45" s="93"/>
      <c r="G45" s="93"/>
      <c r="H45" s="5"/>
      <c r="I45" s="79"/>
      <c r="J45" s="80"/>
      <c r="K45" s="80"/>
      <c r="L45" s="80"/>
      <c r="M45" s="174"/>
      <c r="N45" s="148">
        <v>0</v>
      </c>
      <c r="O45" s="43">
        <v>0</v>
      </c>
      <c r="P45" s="43">
        <v>0</v>
      </c>
      <c r="Q45" s="81">
        <v>0</v>
      </c>
      <c r="R45" s="43">
        <f>Q45*106.2/100</f>
        <v>0</v>
      </c>
      <c r="S45" s="90">
        <v>0</v>
      </c>
    </row>
    <row r="46" spans="1:19" ht="25.5" customHeight="1">
      <c r="A46" s="141"/>
      <c r="B46" s="5"/>
      <c r="C46" s="232"/>
      <c r="D46" s="77" t="s">
        <v>128</v>
      </c>
      <c r="E46" s="78"/>
      <c r="F46" s="93"/>
      <c r="G46" s="93"/>
      <c r="H46" s="5"/>
      <c r="I46" s="79"/>
      <c r="J46" s="80"/>
      <c r="K46" s="80"/>
      <c r="L46" s="80"/>
      <c r="M46" s="174"/>
      <c r="N46" s="148">
        <v>0</v>
      </c>
      <c r="O46" s="43">
        <v>0</v>
      </c>
      <c r="P46" s="43">
        <v>0</v>
      </c>
      <c r="Q46" s="81">
        <v>0</v>
      </c>
      <c r="R46" s="43">
        <f>Q46*106.2/100</f>
        <v>0</v>
      </c>
      <c r="S46" s="90">
        <v>0</v>
      </c>
    </row>
    <row r="47" spans="1:19" ht="17.25" customHeight="1">
      <c r="A47" s="202" t="s">
        <v>209</v>
      </c>
      <c r="B47" s="203" t="s">
        <v>26</v>
      </c>
      <c r="C47" s="228" t="s">
        <v>209</v>
      </c>
      <c r="D47" s="51"/>
      <c r="E47" s="52"/>
      <c r="F47" s="54"/>
      <c r="G47" s="54"/>
      <c r="H47" s="7"/>
      <c r="I47" s="54"/>
      <c r="J47" s="53"/>
      <c r="K47" s="53"/>
      <c r="L47" s="53"/>
      <c r="M47" s="170"/>
      <c r="N47" s="153">
        <f aca="true" t="shared" si="10" ref="N47:S47">N50</f>
        <v>723.2</v>
      </c>
      <c r="O47" s="94">
        <f t="shared" si="10"/>
        <v>567.2</v>
      </c>
      <c r="P47" s="91">
        <f t="shared" si="10"/>
        <v>35032.9</v>
      </c>
      <c r="Q47" s="91">
        <f t="shared" si="10"/>
        <v>2401</v>
      </c>
      <c r="R47" s="91">
        <f t="shared" si="10"/>
        <v>2549.862</v>
      </c>
      <c r="S47" s="193">
        <f t="shared" si="10"/>
        <v>2702.8537200000005</v>
      </c>
    </row>
    <row r="48" spans="1:19" ht="98.25" customHeight="1">
      <c r="A48" s="202"/>
      <c r="B48" s="203"/>
      <c r="C48" s="229"/>
      <c r="D48" s="77"/>
      <c r="E48" s="78" t="s">
        <v>114</v>
      </c>
      <c r="F48" s="93" t="s">
        <v>126</v>
      </c>
      <c r="G48" s="93" t="s">
        <v>122</v>
      </c>
      <c r="H48" s="5" t="s">
        <v>117</v>
      </c>
      <c r="I48" s="79"/>
      <c r="J48" s="80"/>
      <c r="K48" s="80" t="s">
        <v>111</v>
      </c>
      <c r="L48" s="80" t="s">
        <v>61</v>
      </c>
      <c r="M48" s="174" t="s">
        <v>113</v>
      </c>
      <c r="N48" s="148"/>
      <c r="O48" s="67"/>
      <c r="P48" s="29"/>
      <c r="Q48" s="55"/>
      <c r="R48" s="29"/>
      <c r="S48" s="56"/>
    </row>
    <row r="49" spans="1:19" ht="62.25" customHeight="1">
      <c r="A49" s="202"/>
      <c r="B49" s="203"/>
      <c r="C49" s="230"/>
      <c r="D49" s="51"/>
      <c r="E49" s="78" t="s">
        <v>129</v>
      </c>
      <c r="F49" s="93" t="s">
        <v>130</v>
      </c>
      <c r="G49" s="93" t="s">
        <v>131</v>
      </c>
      <c r="H49" s="5" t="s">
        <v>117</v>
      </c>
      <c r="I49" s="79"/>
      <c r="J49" s="80"/>
      <c r="K49" s="80"/>
      <c r="L49" s="80"/>
      <c r="M49" s="174"/>
      <c r="N49" s="148"/>
      <c r="O49" s="76"/>
      <c r="P49" s="30"/>
      <c r="Q49" s="60"/>
      <c r="R49" s="30"/>
      <c r="S49" s="95"/>
    </row>
    <row r="50" spans="1:19" ht="18.75" customHeight="1">
      <c r="A50" s="141"/>
      <c r="B50" s="5"/>
      <c r="C50" s="135"/>
      <c r="D50" s="77" t="s">
        <v>128</v>
      </c>
      <c r="E50" s="78"/>
      <c r="F50" s="93"/>
      <c r="G50" s="93"/>
      <c r="H50" s="5"/>
      <c r="I50" s="79"/>
      <c r="J50" s="80"/>
      <c r="K50" s="80"/>
      <c r="L50" s="80"/>
      <c r="M50" s="174"/>
      <c r="N50" s="148">
        <v>723.2</v>
      </c>
      <c r="O50" s="43">
        <v>567.2</v>
      </c>
      <c r="P50" s="43">
        <v>35032.9</v>
      </c>
      <c r="Q50" s="81">
        <v>2401</v>
      </c>
      <c r="R50" s="43">
        <f>Q50:Q51*106.2/100</f>
        <v>2549.862</v>
      </c>
      <c r="S50" s="90">
        <f>R50*106/100</f>
        <v>2702.8537200000005</v>
      </c>
    </row>
    <row r="51" spans="1:19" ht="16.5" customHeight="1">
      <c r="A51" s="202" t="s">
        <v>210</v>
      </c>
      <c r="B51" s="227" t="s">
        <v>27</v>
      </c>
      <c r="C51" s="208" t="s">
        <v>210</v>
      </c>
      <c r="D51" s="25"/>
      <c r="E51" s="49"/>
      <c r="F51" s="97"/>
      <c r="G51" s="97"/>
      <c r="H51" s="6"/>
      <c r="I51" s="35"/>
      <c r="J51" s="50"/>
      <c r="K51" s="50"/>
      <c r="L51" s="50"/>
      <c r="M51" s="169"/>
      <c r="N51" s="148">
        <f aca="true" t="shared" si="11" ref="N51:S51">N53</f>
        <v>300</v>
      </c>
      <c r="O51" s="43">
        <f t="shared" si="11"/>
        <v>200</v>
      </c>
      <c r="P51" s="47">
        <f t="shared" si="11"/>
        <v>60</v>
      </c>
      <c r="Q51" s="47">
        <f t="shared" si="11"/>
        <v>0</v>
      </c>
      <c r="R51" s="47">
        <f aca="true" t="shared" si="12" ref="R51:R63">Q51:Q52*106.2/100</f>
        <v>0</v>
      </c>
      <c r="S51" s="186">
        <f t="shared" si="11"/>
        <v>0</v>
      </c>
    </row>
    <row r="52" spans="1:19" ht="99" customHeight="1">
      <c r="A52" s="202"/>
      <c r="B52" s="227"/>
      <c r="C52" s="209"/>
      <c r="D52" s="59"/>
      <c r="E52" s="40" t="s">
        <v>114</v>
      </c>
      <c r="F52" s="98" t="s">
        <v>126</v>
      </c>
      <c r="G52" s="98" t="s">
        <v>122</v>
      </c>
      <c r="H52" s="8" t="s">
        <v>117</v>
      </c>
      <c r="I52" s="45"/>
      <c r="J52" s="42"/>
      <c r="K52" s="42" t="s">
        <v>111</v>
      </c>
      <c r="L52" s="42" t="s">
        <v>62</v>
      </c>
      <c r="M52" s="167" t="s">
        <v>113</v>
      </c>
      <c r="N52" s="67"/>
      <c r="O52" s="29"/>
      <c r="P52" s="29">
        <v>0</v>
      </c>
      <c r="Q52" s="55"/>
      <c r="R52" s="43">
        <f t="shared" si="12"/>
        <v>0</v>
      </c>
      <c r="S52" s="56"/>
    </row>
    <row r="53" spans="1:19" ht="25.5" customHeight="1">
      <c r="A53" s="141"/>
      <c r="B53" s="227"/>
      <c r="C53" s="210"/>
      <c r="D53" s="25" t="s">
        <v>132</v>
      </c>
      <c r="E53" s="52"/>
      <c r="F53" s="92"/>
      <c r="G53" s="92"/>
      <c r="H53" s="7"/>
      <c r="I53" s="54"/>
      <c r="J53" s="53"/>
      <c r="K53" s="53"/>
      <c r="L53" s="53"/>
      <c r="M53" s="170"/>
      <c r="N53" s="148">
        <v>300</v>
      </c>
      <c r="O53" s="29">
        <v>200</v>
      </c>
      <c r="P53" s="189">
        <v>60</v>
      </c>
      <c r="Q53" s="55">
        <v>0</v>
      </c>
      <c r="R53" s="43">
        <f t="shared" si="12"/>
        <v>0</v>
      </c>
      <c r="S53" s="56">
        <f>R53*1.06</f>
        <v>0</v>
      </c>
    </row>
    <row r="54" spans="1:19" ht="22.5" customHeight="1">
      <c r="A54" s="141"/>
      <c r="B54" s="5"/>
      <c r="C54" s="136"/>
      <c r="D54" s="51"/>
      <c r="E54" s="52"/>
      <c r="F54" s="92"/>
      <c r="G54" s="92"/>
      <c r="H54" s="7"/>
      <c r="I54" s="54"/>
      <c r="J54" s="53"/>
      <c r="K54" s="53"/>
      <c r="L54" s="53"/>
      <c r="M54" s="170"/>
      <c r="N54" s="67"/>
      <c r="O54" s="29"/>
      <c r="P54" s="29">
        <v>0</v>
      </c>
      <c r="Q54" s="55"/>
      <c r="R54" s="43">
        <f t="shared" si="12"/>
        <v>0</v>
      </c>
      <c r="S54" s="56"/>
    </row>
    <row r="55" spans="1:19" ht="16.5" customHeight="1">
      <c r="A55" s="202" t="s">
        <v>213</v>
      </c>
      <c r="B55" s="227" t="s">
        <v>28</v>
      </c>
      <c r="C55" s="205" t="s">
        <v>213</v>
      </c>
      <c r="D55" s="25"/>
      <c r="E55" s="49"/>
      <c r="F55" s="35"/>
      <c r="G55" s="35"/>
      <c r="H55" s="6"/>
      <c r="I55" s="35"/>
      <c r="J55" s="50"/>
      <c r="K55" s="50"/>
      <c r="L55" s="50"/>
      <c r="M55" s="169"/>
      <c r="N55" s="67">
        <f aca="true" t="shared" si="13" ref="N55:S55">N57+N58</f>
        <v>13330</v>
      </c>
      <c r="O55" s="29">
        <f t="shared" si="13"/>
        <v>13330</v>
      </c>
      <c r="P55" s="107">
        <f t="shared" si="13"/>
        <v>8.1</v>
      </c>
      <c r="Q55" s="107">
        <f t="shared" si="13"/>
        <v>50</v>
      </c>
      <c r="R55" s="107">
        <f t="shared" si="13"/>
        <v>53.1</v>
      </c>
      <c r="S55" s="108">
        <f t="shared" si="13"/>
        <v>56.286</v>
      </c>
    </row>
    <row r="56" spans="1:19" ht="135" customHeight="1">
      <c r="A56" s="202"/>
      <c r="B56" s="227"/>
      <c r="C56" s="206"/>
      <c r="D56" s="51"/>
      <c r="E56" s="52" t="s">
        <v>114</v>
      </c>
      <c r="F56" s="92" t="s">
        <v>126</v>
      </c>
      <c r="G56" s="92" t="s">
        <v>122</v>
      </c>
      <c r="H56" s="7" t="s">
        <v>133</v>
      </c>
      <c r="I56" s="54"/>
      <c r="J56" s="53" t="s">
        <v>134</v>
      </c>
      <c r="K56" s="53" t="s">
        <v>111</v>
      </c>
      <c r="L56" s="53" t="s">
        <v>63</v>
      </c>
      <c r="M56" s="170" t="s">
        <v>113</v>
      </c>
      <c r="N56" s="76"/>
      <c r="O56" s="30"/>
      <c r="P56" s="30">
        <v>0</v>
      </c>
      <c r="Q56" s="60"/>
      <c r="R56" s="43">
        <f t="shared" si="12"/>
        <v>0</v>
      </c>
      <c r="S56" s="95"/>
    </row>
    <row r="57" spans="1:19" ht="23.25" customHeight="1">
      <c r="A57" s="141"/>
      <c r="B57" s="227"/>
      <c r="C57" s="206"/>
      <c r="D57" s="77" t="s">
        <v>211</v>
      </c>
      <c r="E57" s="78"/>
      <c r="F57" s="93"/>
      <c r="G57" s="93"/>
      <c r="H57" s="5"/>
      <c r="I57" s="79"/>
      <c r="J57" s="80"/>
      <c r="K57" s="80"/>
      <c r="L57" s="80"/>
      <c r="M57" s="174"/>
      <c r="N57" s="148">
        <v>13330</v>
      </c>
      <c r="O57" s="43">
        <v>13330</v>
      </c>
      <c r="P57" s="43">
        <v>8.1</v>
      </c>
      <c r="Q57" s="81">
        <v>50</v>
      </c>
      <c r="R57" s="43">
        <f t="shared" si="12"/>
        <v>53.1</v>
      </c>
      <c r="S57" s="90">
        <f>R57*106/100</f>
        <v>56.286</v>
      </c>
    </row>
    <row r="58" spans="1:19" ht="21.75" customHeight="1">
      <c r="A58" s="141"/>
      <c r="B58" s="227"/>
      <c r="C58" s="223"/>
      <c r="D58" s="77" t="s">
        <v>161</v>
      </c>
      <c r="E58" s="78"/>
      <c r="F58" s="93"/>
      <c r="G58" s="93"/>
      <c r="H58" s="5"/>
      <c r="I58" s="79"/>
      <c r="J58" s="80"/>
      <c r="K58" s="80"/>
      <c r="L58" s="80"/>
      <c r="M58" s="174"/>
      <c r="N58" s="148">
        <v>0</v>
      </c>
      <c r="O58" s="43">
        <v>0</v>
      </c>
      <c r="P58" s="43">
        <v>0</v>
      </c>
      <c r="Q58" s="81">
        <v>0</v>
      </c>
      <c r="R58" s="43">
        <f t="shared" si="12"/>
        <v>0</v>
      </c>
      <c r="S58" s="90">
        <v>0</v>
      </c>
    </row>
    <row r="59" spans="1:19" ht="25.5" customHeight="1">
      <c r="A59" s="202" t="s">
        <v>212</v>
      </c>
      <c r="B59" s="203" t="s">
        <v>29</v>
      </c>
      <c r="C59" s="201" t="s">
        <v>212</v>
      </c>
      <c r="D59" s="51"/>
      <c r="E59" s="52"/>
      <c r="F59" s="54"/>
      <c r="G59" s="54"/>
      <c r="H59" s="7"/>
      <c r="I59" s="54"/>
      <c r="J59" s="53"/>
      <c r="K59" s="53"/>
      <c r="L59" s="53"/>
      <c r="M59" s="170"/>
      <c r="N59" s="149">
        <f aca="true" t="shared" si="14" ref="N59:S59">N62+N63+N64</f>
        <v>148</v>
      </c>
      <c r="O59" s="65">
        <f t="shared" si="14"/>
        <v>148</v>
      </c>
      <c r="P59" s="65">
        <f t="shared" si="14"/>
        <v>162</v>
      </c>
      <c r="Q59" s="65">
        <f t="shared" si="14"/>
        <v>144</v>
      </c>
      <c r="R59" s="65">
        <f t="shared" si="14"/>
        <v>152.9</v>
      </c>
      <c r="S59" s="110">
        <f t="shared" si="14"/>
        <v>162.1</v>
      </c>
    </row>
    <row r="60" spans="1:19" ht="82.5" customHeight="1">
      <c r="A60" s="202"/>
      <c r="B60" s="203"/>
      <c r="C60" s="201"/>
      <c r="D60" s="51"/>
      <c r="E60" s="52" t="s">
        <v>114</v>
      </c>
      <c r="F60" s="92" t="s">
        <v>126</v>
      </c>
      <c r="G60" s="92" t="s">
        <v>122</v>
      </c>
      <c r="H60" s="7" t="s">
        <v>135</v>
      </c>
      <c r="I60" s="54"/>
      <c r="J60" s="53" t="s">
        <v>136</v>
      </c>
      <c r="K60" s="42" t="s">
        <v>111</v>
      </c>
      <c r="L60" s="42" t="s">
        <v>137</v>
      </c>
      <c r="M60" s="167" t="s">
        <v>113</v>
      </c>
      <c r="N60" s="67"/>
      <c r="O60" s="29"/>
      <c r="P60" s="29">
        <v>0</v>
      </c>
      <c r="Q60" s="55"/>
      <c r="R60" s="43">
        <f t="shared" si="12"/>
        <v>0</v>
      </c>
      <c r="S60" s="56"/>
    </row>
    <row r="61" spans="1:19" ht="167.25" customHeight="1">
      <c r="A61" s="202"/>
      <c r="B61" s="203"/>
      <c r="C61" s="201"/>
      <c r="D61" s="51"/>
      <c r="E61" s="52" t="s">
        <v>138</v>
      </c>
      <c r="F61" s="92" t="s">
        <v>139</v>
      </c>
      <c r="G61" s="92" t="s">
        <v>140</v>
      </c>
      <c r="H61" s="7" t="s">
        <v>141</v>
      </c>
      <c r="I61" s="54"/>
      <c r="J61" s="53" t="s">
        <v>142</v>
      </c>
      <c r="K61" s="53"/>
      <c r="L61" s="53"/>
      <c r="M61" s="170"/>
      <c r="N61" s="76"/>
      <c r="O61" s="30"/>
      <c r="P61" s="30">
        <v>0</v>
      </c>
      <c r="Q61" s="60"/>
      <c r="R61" s="43">
        <f t="shared" si="12"/>
        <v>0</v>
      </c>
      <c r="S61" s="95"/>
    </row>
    <row r="62" spans="1:19" ht="11.25" customHeight="1">
      <c r="A62" s="141"/>
      <c r="B62" s="5"/>
      <c r="C62" s="137"/>
      <c r="D62" s="77" t="s">
        <v>161</v>
      </c>
      <c r="E62" s="78"/>
      <c r="F62" s="93"/>
      <c r="G62" s="93"/>
      <c r="H62" s="5"/>
      <c r="I62" s="79"/>
      <c r="J62" s="80"/>
      <c r="K62" s="80"/>
      <c r="L62" s="80"/>
      <c r="M62" s="174"/>
      <c r="N62" s="148">
        <v>0</v>
      </c>
      <c r="O62" s="43">
        <v>0</v>
      </c>
      <c r="P62" s="43">
        <v>0</v>
      </c>
      <c r="Q62" s="81">
        <v>0</v>
      </c>
      <c r="R62" s="43">
        <f t="shared" si="12"/>
        <v>0</v>
      </c>
      <c r="S62" s="90">
        <v>0</v>
      </c>
    </row>
    <row r="63" spans="1:19" ht="14.25" customHeight="1">
      <c r="A63" s="141"/>
      <c r="B63" s="5"/>
      <c r="C63" s="137"/>
      <c r="D63" s="77" t="s">
        <v>128</v>
      </c>
      <c r="E63" s="78"/>
      <c r="F63" s="93"/>
      <c r="G63" s="93"/>
      <c r="H63" s="5"/>
      <c r="I63" s="79"/>
      <c r="J63" s="80"/>
      <c r="K63" s="80"/>
      <c r="L63" s="80"/>
      <c r="M63" s="174"/>
      <c r="N63" s="148">
        <v>0</v>
      </c>
      <c r="O63" s="43">
        <v>0</v>
      </c>
      <c r="P63" s="43">
        <v>0</v>
      </c>
      <c r="Q63" s="81">
        <v>0</v>
      </c>
      <c r="R63" s="43">
        <f t="shared" si="12"/>
        <v>0</v>
      </c>
      <c r="S63" s="90">
        <v>0</v>
      </c>
    </row>
    <row r="64" spans="1:19" ht="20.25" customHeight="1">
      <c r="A64" s="141"/>
      <c r="B64" s="5"/>
      <c r="C64" s="137"/>
      <c r="D64" s="77" t="s">
        <v>192</v>
      </c>
      <c r="E64" s="78"/>
      <c r="F64" s="93"/>
      <c r="G64" s="93"/>
      <c r="H64" s="5"/>
      <c r="I64" s="79"/>
      <c r="J64" s="80"/>
      <c r="K64" s="80"/>
      <c r="L64" s="80"/>
      <c r="M64" s="174"/>
      <c r="N64" s="148">
        <v>148</v>
      </c>
      <c r="O64" s="43">
        <v>148</v>
      </c>
      <c r="P64" s="43">
        <v>162</v>
      </c>
      <c r="Q64" s="81">
        <v>144</v>
      </c>
      <c r="R64" s="43">
        <v>152.9</v>
      </c>
      <c r="S64" s="90">
        <v>162.1</v>
      </c>
    </row>
    <row r="65" spans="1:19" ht="12.75" customHeight="1">
      <c r="A65" s="202" t="s">
        <v>215</v>
      </c>
      <c r="B65" s="203" t="s">
        <v>30</v>
      </c>
      <c r="C65" s="208" t="s">
        <v>215</v>
      </c>
      <c r="D65" s="51"/>
      <c r="E65" s="52"/>
      <c r="F65" s="54"/>
      <c r="G65" s="54"/>
      <c r="H65" s="7"/>
      <c r="I65" s="54"/>
      <c r="J65" s="53"/>
      <c r="K65" s="53"/>
      <c r="L65" s="53"/>
      <c r="M65" s="110"/>
      <c r="N65" s="154">
        <f aca="true" t="shared" si="15" ref="N65:S65">N68</f>
        <v>0</v>
      </c>
      <c r="O65" s="99">
        <f t="shared" si="15"/>
        <v>0</v>
      </c>
      <c r="P65" s="91">
        <f>P68</f>
        <v>180</v>
      </c>
      <c r="Q65" s="91">
        <f>Q68</f>
        <v>0</v>
      </c>
      <c r="R65" s="91">
        <f t="shared" si="15"/>
        <v>0</v>
      </c>
      <c r="S65" s="193">
        <f t="shared" si="15"/>
        <v>0</v>
      </c>
    </row>
    <row r="66" spans="1:19" ht="103.5" customHeight="1">
      <c r="A66" s="202"/>
      <c r="B66" s="203"/>
      <c r="C66" s="209"/>
      <c r="D66" s="51"/>
      <c r="E66" s="52" t="s">
        <v>114</v>
      </c>
      <c r="F66" s="54" t="s">
        <v>126</v>
      </c>
      <c r="G66" s="54" t="s">
        <v>122</v>
      </c>
      <c r="H66" s="7" t="s">
        <v>144</v>
      </c>
      <c r="I66" s="54"/>
      <c r="J66" s="53" t="s">
        <v>145</v>
      </c>
      <c r="K66" s="42" t="s">
        <v>111</v>
      </c>
      <c r="L66" s="42" t="s">
        <v>64</v>
      </c>
      <c r="M66" s="167" t="s">
        <v>113</v>
      </c>
      <c r="N66" s="67"/>
      <c r="O66" s="29"/>
      <c r="P66" s="29">
        <v>0</v>
      </c>
      <c r="Q66" s="55"/>
      <c r="R66" s="29"/>
      <c r="S66" s="56"/>
    </row>
    <row r="67" spans="1:19" ht="12.75" customHeight="1" hidden="1">
      <c r="A67" s="202"/>
      <c r="B67" s="203"/>
      <c r="C67" s="209"/>
      <c r="D67" s="59"/>
      <c r="E67" s="40" t="s">
        <v>146</v>
      </c>
      <c r="F67" s="45" t="s">
        <v>147</v>
      </c>
      <c r="G67" s="45" t="s">
        <v>148</v>
      </c>
      <c r="H67" s="8" t="s">
        <v>117</v>
      </c>
      <c r="I67" s="45"/>
      <c r="J67" s="42"/>
      <c r="K67" s="42"/>
      <c r="L67" s="42"/>
      <c r="M67" s="167"/>
      <c r="N67" s="67"/>
      <c r="O67" s="29"/>
      <c r="P67" s="29">
        <f>O67*1.08</f>
        <v>0</v>
      </c>
      <c r="Q67" s="55">
        <f>P67*1.063</f>
        <v>0</v>
      </c>
      <c r="R67" s="29">
        <f>Q67*1.062</f>
        <v>0</v>
      </c>
      <c r="S67" s="56">
        <f>R67*1.06</f>
        <v>0</v>
      </c>
    </row>
    <row r="68" spans="1:19" ht="12.75" customHeight="1">
      <c r="A68" s="202"/>
      <c r="B68" s="203"/>
      <c r="C68" s="210"/>
      <c r="D68" s="51" t="s">
        <v>143</v>
      </c>
      <c r="E68" s="52"/>
      <c r="F68" s="54"/>
      <c r="G68" s="54"/>
      <c r="H68" s="7"/>
      <c r="I68" s="54"/>
      <c r="J68" s="53"/>
      <c r="K68" s="53"/>
      <c r="L68" s="53"/>
      <c r="M68" s="170"/>
      <c r="N68" s="67">
        <v>0</v>
      </c>
      <c r="O68" s="29">
        <v>0</v>
      </c>
      <c r="P68" s="29">
        <v>180</v>
      </c>
      <c r="Q68" s="55">
        <v>0</v>
      </c>
      <c r="R68" s="29">
        <v>0</v>
      </c>
      <c r="S68" s="56">
        <v>0</v>
      </c>
    </row>
    <row r="69" spans="1:19" ht="27.75" customHeight="1">
      <c r="A69" s="202" t="s">
        <v>216</v>
      </c>
      <c r="B69" s="203" t="s">
        <v>31</v>
      </c>
      <c r="C69" s="205" t="s">
        <v>216</v>
      </c>
      <c r="D69" s="25"/>
      <c r="E69" s="49"/>
      <c r="F69" s="35"/>
      <c r="G69" s="35"/>
      <c r="H69" s="6"/>
      <c r="I69" s="35"/>
      <c r="J69" s="50"/>
      <c r="K69" s="50"/>
      <c r="L69" s="50"/>
      <c r="M69" s="169"/>
      <c r="N69" s="67">
        <f aca="true" t="shared" si="16" ref="N69:S69">N73</f>
        <v>0</v>
      </c>
      <c r="O69" s="29">
        <f t="shared" si="16"/>
        <v>0</v>
      </c>
      <c r="P69" s="107">
        <f t="shared" si="16"/>
        <v>599</v>
      </c>
      <c r="Q69" s="107">
        <f t="shared" si="16"/>
        <v>600</v>
      </c>
      <c r="R69" s="107">
        <f t="shared" si="16"/>
        <v>637.2</v>
      </c>
      <c r="S69" s="108">
        <f t="shared" si="16"/>
        <v>675.4320000000001</v>
      </c>
    </row>
    <row r="70" spans="1:19" ht="102.75" customHeight="1">
      <c r="A70" s="202"/>
      <c r="B70" s="203"/>
      <c r="C70" s="206"/>
      <c r="D70" s="51"/>
      <c r="E70" s="52" t="s">
        <v>114</v>
      </c>
      <c r="F70" s="54" t="s">
        <v>126</v>
      </c>
      <c r="G70" s="54" t="s">
        <v>122</v>
      </c>
      <c r="H70" s="7" t="s">
        <v>117</v>
      </c>
      <c r="I70" s="54"/>
      <c r="J70" s="53"/>
      <c r="K70" s="53"/>
      <c r="L70" s="53"/>
      <c r="M70" s="170"/>
      <c r="N70" s="76"/>
      <c r="O70" s="30"/>
      <c r="P70" s="30">
        <v>0</v>
      </c>
      <c r="Q70" s="60"/>
      <c r="R70" s="30"/>
      <c r="S70" s="95"/>
    </row>
    <row r="71" spans="1:19" ht="12" customHeight="1">
      <c r="A71" s="202"/>
      <c r="B71" s="5"/>
      <c r="C71" s="206"/>
      <c r="D71" s="77" t="s">
        <v>214</v>
      </c>
      <c r="E71" s="78"/>
      <c r="F71" s="79"/>
      <c r="G71" s="79"/>
      <c r="H71" s="5"/>
      <c r="I71" s="79"/>
      <c r="J71" s="80"/>
      <c r="K71" s="80"/>
      <c r="L71" s="80"/>
      <c r="M71" s="174"/>
      <c r="N71" s="148">
        <v>0</v>
      </c>
      <c r="O71" s="43">
        <v>0</v>
      </c>
      <c r="P71" s="43">
        <v>0</v>
      </c>
      <c r="Q71" s="81">
        <v>0</v>
      </c>
      <c r="R71" s="43">
        <v>0</v>
      </c>
      <c r="S71" s="90">
        <v>0</v>
      </c>
    </row>
    <row r="72" spans="1:19" ht="14.25" customHeight="1">
      <c r="A72" s="202"/>
      <c r="B72" s="5"/>
      <c r="C72" s="206"/>
      <c r="D72" s="77" t="s">
        <v>128</v>
      </c>
      <c r="E72" s="78"/>
      <c r="F72" s="79"/>
      <c r="G72" s="79"/>
      <c r="H72" s="5"/>
      <c r="I72" s="79"/>
      <c r="J72" s="80"/>
      <c r="K72" s="80"/>
      <c r="L72" s="80"/>
      <c r="M72" s="174"/>
      <c r="N72" s="148">
        <v>0</v>
      </c>
      <c r="O72" s="43">
        <v>0</v>
      </c>
      <c r="P72" s="43">
        <v>0</v>
      </c>
      <c r="Q72" s="81">
        <v>0</v>
      </c>
      <c r="R72" s="43">
        <v>0</v>
      </c>
      <c r="S72" s="90"/>
    </row>
    <row r="73" spans="1:19" ht="14.25" customHeight="1">
      <c r="A73" s="202"/>
      <c r="B73" s="5"/>
      <c r="C73" s="206"/>
      <c r="D73" s="77" t="s">
        <v>201</v>
      </c>
      <c r="E73" s="78"/>
      <c r="F73" s="79"/>
      <c r="G73" s="79"/>
      <c r="H73" s="5"/>
      <c r="I73" s="79"/>
      <c r="J73" s="80"/>
      <c r="K73" s="80"/>
      <c r="L73" s="80"/>
      <c r="M73" s="174"/>
      <c r="N73" s="148">
        <v>0</v>
      </c>
      <c r="O73" s="43">
        <v>0</v>
      </c>
      <c r="P73" s="43">
        <v>599</v>
      </c>
      <c r="Q73" s="81">
        <v>600</v>
      </c>
      <c r="R73" s="43">
        <f>Q73*106.2/100</f>
        <v>637.2</v>
      </c>
      <c r="S73" s="90">
        <f>R73*106/100</f>
        <v>675.4320000000001</v>
      </c>
    </row>
    <row r="74" spans="1:19" ht="15" customHeight="1">
      <c r="A74" s="202"/>
      <c r="B74" s="5"/>
      <c r="C74" s="223"/>
      <c r="D74" s="77" t="s">
        <v>155</v>
      </c>
      <c r="E74" s="78"/>
      <c r="F74" s="79"/>
      <c r="G74" s="79"/>
      <c r="H74" s="5"/>
      <c r="I74" s="79"/>
      <c r="J74" s="80"/>
      <c r="K74" s="80"/>
      <c r="L74" s="80"/>
      <c r="M74" s="174"/>
      <c r="N74" s="148"/>
      <c r="O74" s="43"/>
      <c r="P74" s="43"/>
      <c r="Q74" s="81"/>
      <c r="R74" s="43"/>
      <c r="S74" s="90"/>
    </row>
    <row r="75" spans="1:19" ht="15" customHeight="1">
      <c r="A75" s="202" t="s">
        <v>217</v>
      </c>
      <c r="B75" s="203" t="s">
        <v>32</v>
      </c>
      <c r="C75" s="208" t="s">
        <v>217</v>
      </c>
      <c r="D75" s="51"/>
      <c r="E75" s="52"/>
      <c r="F75" s="54"/>
      <c r="G75" s="54"/>
      <c r="H75" s="7"/>
      <c r="I75" s="54"/>
      <c r="J75" s="53"/>
      <c r="K75" s="53"/>
      <c r="L75" s="53"/>
      <c r="M75" s="170"/>
      <c r="N75" s="154">
        <f aca="true" t="shared" si="17" ref="N75:S75">N78</f>
        <v>3852.1</v>
      </c>
      <c r="O75" s="99">
        <f t="shared" si="17"/>
        <v>3692.4</v>
      </c>
      <c r="P75" s="91">
        <f>P78</f>
        <v>5045.5</v>
      </c>
      <c r="Q75" s="91">
        <f t="shared" si="17"/>
        <v>4500</v>
      </c>
      <c r="R75" s="91">
        <f t="shared" si="17"/>
        <v>4779</v>
      </c>
      <c r="S75" s="193">
        <f t="shared" si="17"/>
        <v>5065.74</v>
      </c>
    </row>
    <row r="76" spans="1:19" ht="101.25" customHeight="1">
      <c r="A76" s="202"/>
      <c r="B76" s="203"/>
      <c r="C76" s="209"/>
      <c r="D76" s="51"/>
      <c r="E76" s="52" t="s">
        <v>114</v>
      </c>
      <c r="F76" s="92" t="s">
        <v>126</v>
      </c>
      <c r="G76" s="92" t="s">
        <v>122</v>
      </c>
      <c r="H76" s="7" t="s">
        <v>117</v>
      </c>
      <c r="I76" s="54"/>
      <c r="J76" s="53"/>
      <c r="K76" s="42" t="s">
        <v>111</v>
      </c>
      <c r="L76" s="42" t="s">
        <v>65</v>
      </c>
      <c r="M76" s="167" t="s">
        <v>113</v>
      </c>
      <c r="N76" s="67"/>
      <c r="O76" s="29"/>
      <c r="P76" s="29">
        <v>0</v>
      </c>
      <c r="Q76" s="55"/>
      <c r="R76" s="29"/>
      <c r="S76" s="56">
        <f>R76*1.06</f>
        <v>0</v>
      </c>
    </row>
    <row r="77" spans="1:19" ht="49.5" customHeight="1">
      <c r="A77" s="202"/>
      <c r="B77" s="203"/>
      <c r="C77" s="209"/>
      <c r="D77" s="59"/>
      <c r="E77" s="40" t="s">
        <v>150</v>
      </c>
      <c r="F77" s="98" t="s">
        <v>151</v>
      </c>
      <c r="G77" s="98" t="s">
        <v>152</v>
      </c>
      <c r="H77" s="8" t="s">
        <v>117</v>
      </c>
      <c r="I77" s="45"/>
      <c r="J77" s="42"/>
      <c r="K77" s="42"/>
      <c r="L77" s="42"/>
      <c r="M77" s="167"/>
      <c r="N77" s="67"/>
      <c r="O77" s="29"/>
      <c r="P77" s="29">
        <v>0</v>
      </c>
      <c r="Q77" s="55"/>
      <c r="R77" s="29"/>
      <c r="S77" s="56">
        <f>R77*1.06</f>
        <v>0</v>
      </c>
    </row>
    <row r="78" spans="1:19" ht="22.5" customHeight="1">
      <c r="A78" s="202"/>
      <c r="B78" s="5"/>
      <c r="C78" s="210"/>
      <c r="D78" s="51" t="s">
        <v>149</v>
      </c>
      <c r="E78" s="52"/>
      <c r="F78" s="92"/>
      <c r="G78" s="92"/>
      <c r="H78" s="7"/>
      <c r="I78" s="54"/>
      <c r="J78" s="53"/>
      <c r="K78" s="53"/>
      <c r="L78" s="53"/>
      <c r="M78" s="170"/>
      <c r="N78" s="64">
        <v>3852.1</v>
      </c>
      <c r="O78" s="29">
        <v>3692.4</v>
      </c>
      <c r="P78" s="29">
        <v>5045.5</v>
      </c>
      <c r="Q78" s="55">
        <v>4500</v>
      </c>
      <c r="R78" s="29">
        <f>Q78*106.2/100</f>
        <v>4779</v>
      </c>
      <c r="S78" s="56">
        <f>R78*106/100</f>
        <v>5065.74</v>
      </c>
    </row>
    <row r="79" spans="1:19" ht="33.75" customHeight="1">
      <c r="A79" s="202" t="s">
        <v>198</v>
      </c>
      <c r="B79" s="203" t="s">
        <v>33</v>
      </c>
      <c r="C79" s="205" t="s">
        <v>198</v>
      </c>
      <c r="D79" s="25"/>
      <c r="E79" s="49"/>
      <c r="F79" s="35"/>
      <c r="G79" s="35"/>
      <c r="H79" s="6"/>
      <c r="I79" s="35"/>
      <c r="J79" s="50"/>
      <c r="K79" s="50"/>
      <c r="L79" s="50"/>
      <c r="M79" s="169"/>
      <c r="N79" s="148">
        <f aca="true" t="shared" si="18" ref="N79:S79">N81+N82+N83</f>
        <v>9719.1</v>
      </c>
      <c r="O79" s="43">
        <f t="shared" si="18"/>
        <v>8936.1</v>
      </c>
      <c r="P79" s="47">
        <f>P81+P82+P83</f>
        <v>11458.400000000001</v>
      </c>
      <c r="Q79" s="47">
        <f>Q81+Q82+Q83</f>
        <v>8600</v>
      </c>
      <c r="R79" s="47">
        <f t="shared" si="18"/>
        <v>9133.2</v>
      </c>
      <c r="S79" s="186">
        <f t="shared" si="18"/>
        <v>9681.192000000001</v>
      </c>
    </row>
    <row r="80" spans="1:19" ht="195" customHeight="1">
      <c r="A80" s="202"/>
      <c r="B80" s="203"/>
      <c r="C80" s="206"/>
      <c r="D80" s="51"/>
      <c r="E80" s="52" t="s">
        <v>114</v>
      </c>
      <c r="F80" s="92" t="s">
        <v>126</v>
      </c>
      <c r="G80" s="92" t="s">
        <v>122</v>
      </c>
      <c r="H80" s="7" t="s">
        <v>153</v>
      </c>
      <c r="I80" s="54"/>
      <c r="J80" s="53" t="s">
        <v>154</v>
      </c>
      <c r="K80" s="53" t="s">
        <v>111</v>
      </c>
      <c r="L80" s="53" t="s">
        <v>66</v>
      </c>
      <c r="M80" s="170" t="s">
        <v>113</v>
      </c>
      <c r="N80" s="76"/>
      <c r="O80" s="30"/>
      <c r="P80" s="30"/>
      <c r="Q80" s="60"/>
      <c r="R80" s="30"/>
      <c r="S80" s="95"/>
    </row>
    <row r="81" spans="1:19" ht="18.75" customHeight="1">
      <c r="A81" s="202"/>
      <c r="B81" s="5"/>
      <c r="C81" s="206"/>
      <c r="D81" s="77" t="s">
        <v>149</v>
      </c>
      <c r="E81" s="78"/>
      <c r="F81" s="93"/>
      <c r="G81" s="93"/>
      <c r="H81" s="5"/>
      <c r="I81" s="79"/>
      <c r="J81" s="80"/>
      <c r="K81" s="80"/>
      <c r="L81" s="80"/>
      <c r="M81" s="174"/>
      <c r="N81" s="148">
        <v>9091.9</v>
      </c>
      <c r="O81" s="43">
        <v>8308.9</v>
      </c>
      <c r="P81" s="43">
        <v>10115.2</v>
      </c>
      <c r="Q81" s="81">
        <v>8300</v>
      </c>
      <c r="R81" s="43">
        <f>Q81*106.2/100</f>
        <v>8814.6</v>
      </c>
      <c r="S81" s="90">
        <f>R81*106/100</f>
        <v>9343.476</v>
      </c>
    </row>
    <row r="82" spans="1:19" ht="18.75" customHeight="1">
      <c r="A82" s="202"/>
      <c r="B82" s="5"/>
      <c r="C82" s="206"/>
      <c r="D82" s="77" t="s">
        <v>218</v>
      </c>
      <c r="E82" s="78"/>
      <c r="F82" s="93"/>
      <c r="G82" s="93"/>
      <c r="H82" s="5"/>
      <c r="I82" s="79"/>
      <c r="J82" s="80"/>
      <c r="K82" s="80"/>
      <c r="L82" s="80"/>
      <c r="M82" s="174"/>
      <c r="N82" s="148">
        <v>627.2</v>
      </c>
      <c r="O82" s="43">
        <v>627.2</v>
      </c>
      <c r="P82" s="43">
        <v>1343.2</v>
      </c>
      <c r="Q82" s="81">
        <v>300</v>
      </c>
      <c r="R82" s="43">
        <f aca="true" t="shared" si="19" ref="R82:R88">Q82*106.2/100</f>
        <v>318.6</v>
      </c>
      <c r="S82" s="90">
        <f aca="true" t="shared" si="20" ref="S82:S88">R82*106/100</f>
        <v>337.71600000000007</v>
      </c>
    </row>
    <row r="83" spans="1:19" ht="16.5" customHeight="1">
      <c r="A83" s="202"/>
      <c r="B83" s="5"/>
      <c r="C83" s="223"/>
      <c r="D83" s="77" t="s">
        <v>190</v>
      </c>
      <c r="E83" s="78"/>
      <c r="F83" s="93"/>
      <c r="G83" s="93"/>
      <c r="H83" s="5"/>
      <c r="I83" s="79"/>
      <c r="J83" s="80"/>
      <c r="K83" s="80"/>
      <c r="L83" s="80"/>
      <c r="M83" s="174"/>
      <c r="N83" s="148">
        <v>0</v>
      </c>
      <c r="O83" s="43">
        <v>0</v>
      </c>
      <c r="P83" s="43">
        <v>0</v>
      </c>
      <c r="Q83" s="81">
        <v>0</v>
      </c>
      <c r="R83" s="43">
        <f t="shared" si="19"/>
        <v>0</v>
      </c>
      <c r="S83" s="90">
        <f t="shared" si="20"/>
        <v>0</v>
      </c>
    </row>
    <row r="84" spans="1:19" ht="29.25" customHeight="1">
      <c r="A84" s="202" t="s">
        <v>219</v>
      </c>
      <c r="B84" s="203" t="s">
        <v>34</v>
      </c>
      <c r="C84" s="201" t="s">
        <v>219</v>
      </c>
      <c r="D84" s="51"/>
      <c r="E84" s="52"/>
      <c r="F84" s="92"/>
      <c r="G84" s="92"/>
      <c r="H84" s="7"/>
      <c r="I84" s="54"/>
      <c r="J84" s="53"/>
      <c r="K84" s="53"/>
      <c r="L84" s="53"/>
      <c r="M84" s="170"/>
      <c r="N84" s="143">
        <f>N86+N87</f>
        <v>0</v>
      </c>
      <c r="O84" s="23">
        <f>O86+O87</f>
        <v>0</v>
      </c>
      <c r="P84" s="23">
        <f>P86+P87</f>
        <v>0</v>
      </c>
      <c r="Q84" s="23">
        <f>Q86+Q87</f>
        <v>0</v>
      </c>
      <c r="R84" s="43">
        <f t="shared" si="19"/>
        <v>0</v>
      </c>
      <c r="S84" s="90">
        <f t="shared" si="20"/>
        <v>0</v>
      </c>
    </row>
    <row r="85" spans="1:19" ht="112.5" customHeight="1">
      <c r="A85" s="202"/>
      <c r="B85" s="203"/>
      <c r="C85" s="201"/>
      <c r="D85" s="59"/>
      <c r="E85" s="40" t="s">
        <v>114</v>
      </c>
      <c r="F85" s="98" t="s">
        <v>126</v>
      </c>
      <c r="G85" s="98" t="s">
        <v>122</v>
      </c>
      <c r="H85" s="8" t="s">
        <v>117</v>
      </c>
      <c r="I85" s="45"/>
      <c r="J85" s="42"/>
      <c r="K85" s="42"/>
      <c r="L85" s="42"/>
      <c r="M85" s="167"/>
      <c r="N85" s="67"/>
      <c r="O85" s="29"/>
      <c r="P85" s="29">
        <v>0</v>
      </c>
      <c r="Q85" s="55"/>
      <c r="R85" s="43">
        <f t="shared" si="19"/>
        <v>0</v>
      </c>
      <c r="S85" s="90">
        <f t="shared" si="20"/>
        <v>0</v>
      </c>
    </row>
    <row r="86" spans="1:19" ht="18" customHeight="1">
      <c r="A86" s="141"/>
      <c r="B86" s="5"/>
      <c r="C86" s="96"/>
      <c r="D86" s="59" t="s">
        <v>218</v>
      </c>
      <c r="E86" s="40"/>
      <c r="F86" s="98"/>
      <c r="G86" s="98"/>
      <c r="H86" s="8"/>
      <c r="I86" s="45"/>
      <c r="J86" s="42"/>
      <c r="K86" s="42"/>
      <c r="L86" s="42"/>
      <c r="M86" s="167"/>
      <c r="N86" s="67">
        <v>0</v>
      </c>
      <c r="O86" s="29">
        <v>0</v>
      </c>
      <c r="P86" s="29">
        <f>O86</f>
        <v>0</v>
      </c>
      <c r="Q86" s="55">
        <f>P86*1.063</f>
        <v>0</v>
      </c>
      <c r="R86" s="43">
        <f t="shared" si="19"/>
        <v>0</v>
      </c>
      <c r="S86" s="90">
        <f t="shared" si="20"/>
        <v>0</v>
      </c>
    </row>
    <row r="87" spans="1:19" ht="14.25" customHeight="1">
      <c r="A87" s="141"/>
      <c r="B87" s="5"/>
      <c r="C87" s="96"/>
      <c r="D87" s="59" t="s">
        <v>8</v>
      </c>
      <c r="E87" s="40"/>
      <c r="F87" s="98"/>
      <c r="G87" s="98"/>
      <c r="H87" s="8"/>
      <c r="I87" s="45"/>
      <c r="J87" s="42"/>
      <c r="K87" s="42"/>
      <c r="L87" s="42"/>
      <c r="M87" s="167"/>
      <c r="N87" s="67">
        <v>0</v>
      </c>
      <c r="O87" s="29">
        <v>0</v>
      </c>
      <c r="P87" s="29">
        <v>0</v>
      </c>
      <c r="Q87" s="55">
        <f>P87*1.063</f>
        <v>0</v>
      </c>
      <c r="R87" s="43">
        <f t="shared" si="19"/>
        <v>0</v>
      </c>
      <c r="S87" s="90">
        <f t="shared" si="20"/>
        <v>0</v>
      </c>
    </row>
    <row r="88" spans="1:19" ht="96" customHeight="1">
      <c r="A88" s="202" t="s">
        <v>220</v>
      </c>
      <c r="B88" s="3" t="s">
        <v>35</v>
      </c>
      <c r="C88" s="224" t="s">
        <v>220</v>
      </c>
      <c r="D88" s="57"/>
      <c r="E88" s="40" t="s">
        <v>114</v>
      </c>
      <c r="F88" s="27"/>
      <c r="G88" s="27"/>
      <c r="H88" s="4"/>
      <c r="I88" s="27"/>
      <c r="J88" s="41"/>
      <c r="K88" s="41"/>
      <c r="L88" s="41"/>
      <c r="M88" s="171"/>
      <c r="N88" s="76"/>
      <c r="O88" s="30"/>
      <c r="P88" s="30">
        <v>0</v>
      </c>
      <c r="Q88" s="60"/>
      <c r="R88" s="43">
        <f t="shared" si="19"/>
        <v>0</v>
      </c>
      <c r="S88" s="90">
        <f t="shared" si="20"/>
        <v>0</v>
      </c>
    </row>
    <row r="89" spans="1:19" ht="21.75" customHeight="1">
      <c r="A89" s="202"/>
      <c r="B89" s="5"/>
      <c r="C89" s="226"/>
      <c r="D89" s="25" t="s">
        <v>8</v>
      </c>
      <c r="E89" s="49"/>
      <c r="F89" s="35"/>
      <c r="G89" s="35"/>
      <c r="H89" s="6"/>
      <c r="I89" s="35"/>
      <c r="J89" s="50"/>
      <c r="K89" s="50"/>
      <c r="L89" s="50"/>
      <c r="M89" s="169"/>
      <c r="N89" s="76">
        <v>0</v>
      </c>
      <c r="O89" s="30">
        <v>0</v>
      </c>
      <c r="P89" s="30">
        <v>0</v>
      </c>
      <c r="Q89" s="60">
        <f>P89*1.063</f>
        <v>0</v>
      </c>
      <c r="R89" s="30">
        <f>Q89*1.062</f>
        <v>0</v>
      </c>
      <c r="S89" s="95">
        <f>R89*1.06</f>
        <v>0</v>
      </c>
    </row>
    <row r="90" spans="1:19" ht="41.25" customHeight="1">
      <c r="A90" s="202" t="s">
        <v>221</v>
      </c>
      <c r="B90" s="203" t="s">
        <v>36</v>
      </c>
      <c r="C90" s="205" t="s">
        <v>221</v>
      </c>
      <c r="D90" s="25" t="s">
        <v>224</v>
      </c>
      <c r="E90" s="49"/>
      <c r="F90" s="35"/>
      <c r="G90" s="35"/>
      <c r="H90" s="6"/>
      <c r="I90" s="35"/>
      <c r="J90" s="50"/>
      <c r="K90" s="50"/>
      <c r="L90" s="50"/>
      <c r="M90" s="169"/>
      <c r="N90" s="146">
        <f aca="true" t="shared" si="21" ref="N90:S90">N92+N93+N94</f>
        <v>5184.5</v>
      </c>
      <c r="O90" s="38">
        <f t="shared" si="21"/>
        <v>4521.6</v>
      </c>
      <c r="P90" s="47">
        <f>P92+P93+P94</f>
        <v>4980</v>
      </c>
      <c r="Q90" s="47">
        <f t="shared" si="21"/>
        <v>4900</v>
      </c>
      <c r="R90" s="47">
        <f t="shared" si="21"/>
        <v>5203.8</v>
      </c>
      <c r="S90" s="186">
        <f t="shared" si="21"/>
        <v>5516.028000000001</v>
      </c>
    </row>
    <row r="91" spans="1:19" ht="97.5" customHeight="1">
      <c r="A91" s="202"/>
      <c r="B91" s="203"/>
      <c r="C91" s="206"/>
      <c r="D91" s="51"/>
      <c r="E91" s="40" t="s">
        <v>114</v>
      </c>
      <c r="F91" s="98" t="s">
        <v>126</v>
      </c>
      <c r="G91" s="98" t="s">
        <v>122</v>
      </c>
      <c r="H91" s="8" t="s">
        <v>117</v>
      </c>
      <c r="I91" s="45"/>
      <c r="J91" s="42"/>
      <c r="K91" s="42" t="s">
        <v>111</v>
      </c>
      <c r="L91" s="42" t="s">
        <v>67</v>
      </c>
      <c r="M91" s="167" t="s">
        <v>113</v>
      </c>
      <c r="N91" s="76">
        <v>0</v>
      </c>
      <c r="O91" s="30">
        <v>0</v>
      </c>
      <c r="P91" s="30">
        <v>0</v>
      </c>
      <c r="Q91" s="60">
        <f>P91*1.063</f>
        <v>0</v>
      </c>
      <c r="R91" s="30">
        <f>Q91*1.062</f>
        <v>0</v>
      </c>
      <c r="S91" s="95">
        <f>R91*1.06</f>
        <v>0</v>
      </c>
    </row>
    <row r="92" spans="1:19" ht="18" customHeight="1">
      <c r="A92" s="202"/>
      <c r="B92" s="5"/>
      <c r="C92" s="206"/>
      <c r="D92" s="77" t="s">
        <v>222</v>
      </c>
      <c r="E92" s="52"/>
      <c r="F92" s="92"/>
      <c r="G92" s="92"/>
      <c r="H92" s="7"/>
      <c r="I92" s="54"/>
      <c r="J92" s="53"/>
      <c r="K92" s="53"/>
      <c r="L92" s="53"/>
      <c r="M92" s="170"/>
      <c r="N92" s="148">
        <v>5164.5</v>
      </c>
      <c r="O92" s="43">
        <v>4501.6</v>
      </c>
      <c r="P92" s="43">
        <v>4890</v>
      </c>
      <c r="Q92" s="81">
        <v>4800</v>
      </c>
      <c r="R92" s="43">
        <f aca="true" t="shared" si="22" ref="R92:R97">Q92*106.2/100</f>
        <v>5097.6</v>
      </c>
      <c r="S92" s="90">
        <f aca="true" t="shared" si="23" ref="S92:S97">R92*106/100</f>
        <v>5403.456000000001</v>
      </c>
    </row>
    <row r="93" spans="1:19" ht="18" customHeight="1">
      <c r="A93" s="202"/>
      <c r="B93" s="5"/>
      <c r="C93" s="206"/>
      <c r="D93" s="83" t="s">
        <v>223</v>
      </c>
      <c r="E93" s="52"/>
      <c r="F93" s="92"/>
      <c r="G93" s="92"/>
      <c r="H93" s="7"/>
      <c r="I93" s="54"/>
      <c r="J93" s="53"/>
      <c r="K93" s="53"/>
      <c r="L93" s="53"/>
      <c r="M93" s="170"/>
      <c r="N93" s="150">
        <v>0</v>
      </c>
      <c r="O93" s="75">
        <v>0</v>
      </c>
      <c r="P93" s="75">
        <v>0</v>
      </c>
      <c r="Q93" s="88">
        <v>0</v>
      </c>
      <c r="R93" s="43">
        <f t="shared" si="22"/>
        <v>0</v>
      </c>
      <c r="S93" s="90">
        <f t="shared" si="23"/>
        <v>0</v>
      </c>
    </row>
    <row r="94" spans="1:19" ht="21" customHeight="1">
      <c r="A94" s="202"/>
      <c r="B94" s="5"/>
      <c r="C94" s="223"/>
      <c r="D94" s="77" t="s">
        <v>225</v>
      </c>
      <c r="E94" s="78"/>
      <c r="F94" s="93"/>
      <c r="G94" s="93"/>
      <c r="H94" s="5"/>
      <c r="I94" s="79"/>
      <c r="J94" s="80"/>
      <c r="K94" s="80"/>
      <c r="L94" s="80"/>
      <c r="M94" s="174"/>
      <c r="N94" s="148">
        <v>20</v>
      </c>
      <c r="O94" s="43">
        <v>20</v>
      </c>
      <c r="P94" s="43">
        <v>90</v>
      </c>
      <c r="Q94" s="81">
        <v>100</v>
      </c>
      <c r="R94" s="43">
        <f t="shared" si="22"/>
        <v>106.2</v>
      </c>
      <c r="S94" s="90">
        <f t="shared" si="23"/>
        <v>112.572</v>
      </c>
    </row>
    <row r="95" spans="1:19" ht="18" customHeight="1">
      <c r="A95" s="202" t="s">
        <v>226</v>
      </c>
      <c r="B95" s="203" t="s">
        <v>37</v>
      </c>
      <c r="C95" s="224" t="s">
        <v>226</v>
      </c>
      <c r="D95" s="51"/>
      <c r="E95" s="52"/>
      <c r="F95" s="92"/>
      <c r="G95" s="92"/>
      <c r="H95" s="7"/>
      <c r="I95" s="54"/>
      <c r="J95" s="53"/>
      <c r="K95" s="53"/>
      <c r="L95" s="53"/>
      <c r="M95" s="170"/>
      <c r="N95" s="149">
        <f>N97</f>
        <v>0</v>
      </c>
      <c r="O95" s="65">
        <f>O97</f>
        <v>0</v>
      </c>
      <c r="P95" s="65">
        <f>P97</f>
        <v>0</v>
      </c>
      <c r="Q95" s="65">
        <f>Q97</f>
        <v>0</v>
      </c>
      <c r="R95" s="43">
        <f t="shared" si="22"/>
        <v>0</v>
      </c>
      <c r="S95" s="90">
        <f t="shared" si="23"/>
        <v>0</v>
      </c>
    </row>
    <row r="96" spans="1:19" ht="93.75" customHeight="1">
      <c r="A96" s="202"/>
      <c r="B96" s="203"/>
      <c r="C96" s="225"/>
      <c r="D96" s="59"/>
      <c r="E96" s="40" t="s">
        <v>114</v>
      </c>
      <c r="F96" s="98" t="s">
        <v>126</v>
      </c>
      <c r="G96" s="98" t="s">
        <v>122</v>
      </c>
      <c r="H96" s="8" t="s">
        <v>117</v>
      </c>
      <c r="I96" s="45"/>
      <c r="J96" s="42"/>
      <c r="K96" s="42" t="s">
        <v>111</v>
      </c>
      <c r="L96" s="42" t="s">
        <v>68</v>
      </c>
      <c r="M96" s="167" t="s">
        <v>113</v>
      </c>
      <c r="N96" s="67">
        <v>0</v>
      </c>
      <c r="O96" s="29"/>
      <c r="P96" s="29">
        <f>O96</f>
        <v>0</v>
      </c>
      <c r="Q96" s="55">
        <f>P96*1.063</f>
        <v>0</v>
      </c>
      <c r="R96" s="43">
        <f t="shared" si="22"/>
        <v>0</v>
      </c>
      <c r="S96" s="90">
        <f t="shared" si="23"/>
        <v>0</v>
      </c>
    </row>
    <row r="97" spans="1:19" ht="27" customHeight="1">
      <c r="A97" s="202"/>
      <c r="B97" s="5"/>
      <c r="C97" s="226"/>
      <c r="D97" s="59" t="s">
        <v>218</v>
      </c>
      <c r="E97" s="40"/>
      <c r="F97" s="98"/>
      <c r="G97" s="98"/>
      <c r="H97" s="8"/>
      <c r="I97" s="45"/>
      <c r="J97" s="42"/>
      <c r="K97" s="42"/>
      <c r="L97" s="42"/>
      <c r="M97" s="167"/>
      <c r="N97" s="67">
        <v>0</v>
      </c>
      <c r="O97" s="29">
        <v>0</v>
      </c>
      <c r="P97" s="29">
        <v>0</v>
      </c>
      <c r="Q97" s="55">
        <v>0</v>
      </c>
      <c r="R97" s="43">
        <f t="shared" si="22"/>
        <v>0</v>
      </c>
      <c r="S97" s="90">
        <f t="shared" si="23"/>
        <v>0</v>
      </c>
    </row>
    <row r="98" spans="1:19" ht="87" customHeight="1">
      <c r="A98" s="176" t="s">
        <v>227</v>
      </c>
      <c r="B98" s="3" t="s">
        <v>38</v>
      </c>
      <c r="C98" s="138" t="s">
        <v>227</v>
      </c>
      <c r="D98" s="57"/>
      <c r="E98" s="58"/>
      <c r="F98" s="27"/>
      <c r="G98" s="27"/>
      <c r="H98" s="27"/>
      <c r="I98" s="27"/>
      <c r="J98" s="41"/>
      <c r="K98" s="41"/>
      <c r="L98" s="41"/>
      <c r="M98" s="171"/>
      <c r="N98" s="67">
        <v>0</v>
      </c>
      <c r="O98" s="29">
        <v>0</v>
      </c>
      <c r="P98" s="29">
        <v>0</v>
      </c>
      <c r="Q98" s="55">
        <f>P98*1.063</f>
        <v>0</v>
      </c>
      <c r="R98" s="29">
        <f>Q98*1.062</f>
        <v>0</v>
      </c>
      <c r="S98" s="56">
        <f>R98*1.06</f>
        <v>0</v>
      </c>
    </row>
    <row r="99" spans="1:19" ht="15.75" customHeight="1">
      <c r="A99" s="202" t="s">
        <v>228</v>
      </c>
      <c r="B99" s="203" t="s">
        <v>39</v>
      </c>
      <c r="C99" s="201" t="s">
        <v>228</v>
      </c>
      <c r="D99" s="25" t="s">
        <v>156</v>
      </c>
      <c r="E99" s="49"/>
      <c r="F99" s="35"/>
      <c r="G99" s="35"/>
      <c r="H99" s="35"/>
      <c r="I99" s="35"/>
      <c r="J99" s="50"/>
      <c r="K99" s="50"/>
      <c r="L99" s="50"/>
      <c r="M99" s="169"/>
      <c r="N99" s="67">
        <v>0</v>
      </c>
      <c r="O99" s="29">
        <v>0</v>
      </c>
      <c r="P99" s="29">
        <f>O99</f>
        <v>0</v>
      </c>
      <c r="Q99" s="55">
        <f>P99*1.063</f>
        <v>0</v>
      </c>
      <c r="R99" s="29">
        <f>Q99*1.062</f>
        <v>0</v>
      </c>
      <c r="S99" s="56">
        <f>R99*1.06</f>
        <v>0</v>
      </c>
    </row>
    <row r="100" spans="1:19" ht="75.75" customHeight="1">
      <c r="A100" s="202"/>
      <c r="B100" s="203"/>
      <c r="C100" s="201"/>
      <c r="D100" s="51"/>
      <c r="E100" s="52" t="s">
        <v>114</v>
      </c>
      <c r="F100" s="92" t="s">
        <v>126</v>
      </c>
      <c r="G100" s="92" t="s">
        <v>122</v>
      </c>
      <c r="H100" s="54" t="s">
        <v>117</v>
      </c>
      <c r="I100" s="54"/>
      <c r="J100" s="53"/>
      <c r="K100" s="42"/>
      <c r="L100" s="42"/>
      <c r="M100" s="167"/>
      <c r="N100" s="67">
        <v>0</v>
      </c>
      <c r="O100" s="29">
        <v>0</v>
      </c>
      <c r="P100" s="29">
        <f>O100*1.08</f>
        <v>0</v>
      </c>
      <c r="Q100" s="55">
        <f>P100*1.063</f>
        <v>0</v>
      </c>
      <c r="R100" s="29">
        <f>Q100*1.062</f>
        <v>0</v>
      </c>
      <c r="S100" s="56">
        <f>R100*1.06</f>
        <v>0</v>
      </c>
    </row>
    <row r="101" spans="1:19" ht="38.25" customHeight="1">
      <c r="A101" s="202"/>
      <c r="B101" s="203"/>
      <c r="C101" s="201"/>
      <c r="D101" s="59"/>
      <c r="E101" s="40" t="s">
        <v>157</v>
      </c>
      <c r="F101" s="98" t="s">
        <v>158</v>
      </c>
      <c r="G101" s="98" t="s">
        <v>159</v>
      </c>
      <c r="H101" s="45" t="s">
        <v>117</v>
      </c>
      <c r="I101" s="45"/>
      <c r="J101" s="42"/>
      <c r="K101" s="42"/>
      <c r="L101" s="42"/>
      <c r="M101" s="167"/>
      <c r="N101" s="67">
        <v>0</v>
      </c>
      <c r="O101" s="29">
        <v>0</v>
      </c>
      <c r="P101" s="29">
        <f>O101</f>
        <v>0</v>
      </c>
      <c r="Q101" s="55">
        <f>P101*1.063</f>
        <v>0</v>
      </c>
      <c r="R101" s="29">
        <f>Q101*1.062</f>
        <v>0</v>
      </c>
      <c r="S101" s="56">
        <f>R101*1.06</f>
        <v>0</v>
      </c>
    </row>
    <row r="102" spans="1:19" ht="30.75" customHeight="1">
      <c r="A102" s="202" t="s">
        <v>231</v>
      </c>
      <c r="B102" s="203" t="s">
        <v>40</v>
      </c>
      <c r="C102" s="201" t="s">
        <v>231</v>
      </c>
      <c r="D102" s="25"/>
      <c r="E102" s="49"/>
      <c r="F102" s="35"/>
      <c r="G102" s="35"/>
      <c r="H102" s="35"/>
      <c r="I102" s="35"/>
      <c r="J102" s="50"/>
      <c r="K102" s="50"/>
      <c r="L102" s="50"/>
      <c r="M102" s="169"/>
      <c r="N102" s="146">
        <f aca="true" t="shared" si="24" ref="N102:S102">N104</f>
        <v>1415</v>
      </c>
      <c r="O102" s="38">
        <f t="shared" si="24"/>
        <v>1415</v>
      </c>
      <c r="P102" s="47">
        <f t="shared" si="24"/>
        <v>3158.3</v>
      </c>
      <c r="Q102" s="47">
        <f t="shared" si="24"/>
        <v>1119.1</v>
      </c>
      <c r="R102" s="47">
        <f t="shared" si="24"/>
        <v>1188.4841999999999</v>
      </c>
      <c r="S102" s="186">
        <f t="shared" si="24"/>
        <v>1259.793252</v>
      </c>
    </row>
    <row r="103" spans="1:19" ht="103.5" customHeight="1">
      <c r="A103" s="202"/>
      <c r="B103" s="203"/>
      <c r="C103" s="201"/>
      <c r="D103" s="59"/>
      <c r="E103" s="52" t="s">
        <v>114</v>
      </c>
      <c r="F103" s="92" t="s">
        <v>126</v>
      </c>
      <c r="G103" s="92" t="s">
        <v>122</v>
      </c>
      <c r="H103" s="54" t="s">
        <v>117</v>
      </c>
      <c r="I103" s="54"/>
      <c r="J103" s="53"/>
      <c r="K103" s="53"/>
      <c r="L103" s="53"/>
      <c r="M103" s="170"/>
      <c r="N103" s="76">
        <v>0</v>
      </c>
      <c r="O103" s="30">
        <v>0</v>
      </c>
      <c r="P103" s="30">
        <v>0</v>
      </c>
      <c r="Q103" s="60">
        <f>P103*1.063</f>
        <v>0</v>
      </c>
      <c r="R103" s="30">
        <f>Q103*1.062</f>
        <v>0</v>
      </c>
      <c r="S103" s="56">
        <f>R103*1.06</f>
        <v>0</v>
      </c>
    </row>
    <row r="104" spans="1:19" ht="21" customHeight="1">
      <c r="A104" s="141"/>
      <c r="B104" s="5"/>
      <c r="C104" s="136"/>
      <c r="D104" s="51" t="s">
        <v>155</v>
      </c>
      <c r="E104" s="78"/>
      <c r="F104" s="93"/>
      <c r="G104" s="93"/>
      <c r="H104" s="79"/>
      <c r="I104" s="79"/>
      <c r="J104" s="80"/>
      <c r="K104" s="80"/>
      <c r="L104" s="80"/>
      <c r="M104" s="174"/>
      <c r="N104" s="148">
        <v>1415</v>
      </c>
      <c r="O104" s="43">
        <v>1415</v>
      </c>
      <c r="P104" s="43">
        <v>3158.3</v>
      </c>
      <c r="Q104" s="81">
        <v>1119.1</v>
      </c>
      <c r="R104" s="43">
        <f>Q104*106.2/100</f>
        <v>1188.4841999999999</v>
      </c>
      <c r="S104" s="100">
        <f>R104*106/100</f>
        <v>1259.793252</v>
      </c>
    </row>
    <row r="105" spans="1:19" ht="21" customHeight="1">
      <c r="A105" s="141"/>
      <c r="B105" s="5"/>
      <c r="C105" s="137"/>
      <c r="D105" s="77"/>
      <c r="E105" s="78"/>
      <c r="F105" s="93"/>
      <c r="G105" s="93"/>
      <c r="H105" s="79"/>
      <c r="I105" s="79"/>
      <c r="J105" s="80"/>
      <c r="K105" s="80"/>
      <c r="L105" s="80"/>
      <c r="M105" s="174"/>
      <c r="N105" s="148">
        <v>0</v>
      </c>
      <c r="O105" s="43">
        <v>0</v>
      </c>
      <c r="P105" s="43">
        <v>0</v>
      </c>
      <c r="Q105" s="81">
        <v>0</v>
      </c>
      <c r="R105" s="43">
        <v>0</v>
      </c>
      <c r="S105" s="100">
        <v>0</v>
      </c>
    </row>
    <row r="106" spans="1:19" ht="21" customHeight="1">
      <c r="A106" s="141"/>
      <c r="B106" s="5"/>
      <c r="C106" s="137"/>
      <c r="D106" s="77"/>
      <c r="E106" s="78"/>
      <c r="F106" s="93"/>
      <c r="G106" s="93"/>
      <c r="H106" s="79"/>
      <c r="I106" s="79"/>
      <c r="J106" s="80"/>
      <c r="K106" s="80"/>
      <c r="L106" s="80"/>
      <c r="M106" s="174"/>
      <c r="N106" s="148">
        <v>0</v>
      </c>
      <c r="O106" s="43">
        <v>0</v>
      </c>
      <c r="P106" s="43">
        <v>0</v>
      </c>
      <c r="Q106" s="81">
        <v>0</v>
      </c>
      <c r="R106" s="43">
        <v>0</v>
      </c>
      <c r="S106" s="100">
        <v>0</v>
      </c>
    </row>
    <row r="107" spans="1:19" ht="21" customHeight="1">
      <c r="A107" s="141"/>
      <c r="B107" s="5"/>
      <c r="C107" s="137"/>
      <c r="D107" s="77"/>
      <c r="E107" s="78"/>
      <c r="F107" s="93"/>
      <c r="G107" s="93"/>
      <c r="H107" s="79"/>
      <c r="I107" s="79"/>
      <c r="J107" s="80"/>
      <c r="K107" s="80"/>
      <c r="L107" s="80"/>
      <c r="M107" s="174"/>
      <c r="N107" s="148">
        <v>0</v>
      </c>
      <c r="O107" s="43">
        <v>0</v>
      </c>
      <c r="P107" s="43">
        <v>0</v>
      </c>
      <c r="Q107" s="81">
        <v>0</v>
      </c>
      <c r="R107" s="43">
        <v>0</v>
      </c>
      <c r="S107" s="100">
        <v>0</v>
      </c>
    </row>
    <row r="108" spans="1:19" ht="28.5" customHeight="1">
      <c r="A108" s="141"/>
      <c r="B108" s="5"/>
      <c r="C108" s="137"/>
      <c r="D108" s="77"/>
      <c r="E108" s="78"/>
      <c r="F108" s="93"/>
      <c r="G108" s="93"/>
      <c r="H108" s="79"/>
      <c r="I108" s="79"/>
      <c r="J108" s="80"/>
      <c r="K108" s="80"/>
      <c r="L108" s="80"/>
      <c r="M108" s="174"/>
      <c r="N108" s="148">
        <v>0</v>
      </c>
      <c r="O108" s="43">
        <v>0</v>
      </c>
      <c r="P108" s="43">
        <v>0</v>
      </c>
      <c r="Q108" s="81">
        <v>0</v>
      </c>
      <c r="R108" s="43">
        <v>0</v>
      </c>
      <c r="S108" s="100">
        <v>0</v>
      </c>
    </row>
    <row r="109" spans="1:19" ht="24" customHeight="1">
      <c r="A109" s="202" t="s">
        <v>233</v>
      </c>
      <c r="B109" s="203" t="s">
        <v>41</v>
      </c>
      <c r="C109" s="201" t="s">
        <v>233</v>
      </c>
      <c r="D109" s="51" t="s">
        <v>155</v>
      </c>
      <c r="E109" s="52"/>
      <c r="F109" s="92"/>
      <c r="G109" s="92"/>
      <c r="H109" s="54"/>
      <c r="I109" s="54"/>
      <c r="J109" s="53"/>
      <c r="K109" s="53"/>
      <c r="L109" s="53"/>
      <c r="M109" s="170"/>
      <c r="N109" s="155">
        <f aca="true" t="shared" si="25" ref="N109:S109">N111</f>
        <v>15661.7</v>
      </c>
      <c r="O109" s="94">
        <f t="shared" si="25"/>
        <v>10161.9</v>
      </c>
      <c r="P109" s="91">
        <f t="shared" si="25"/>
        <v>33665.6</v>
      </c>
      <c r="Q109" s="91">
        <f t="shared" si="25"/>
        <v>12365</v>
      </c>
      <c r="R109" s="91">
        <f t="shared" si="25"/>
        <v>13131.63</v>
      </c>
      <c r="S109" s="193">
        <f t="shared" si="25"/>
        <v>13919.5278</v>
      </c>
    </row>
    <row r="110" spans="1:19" ht="92.25" customHeight="1">
      <c r="A110" s="202"/>
      <c r="B110" s="203"/>
      <c r="C110" s="201"/>
      <c r="D110" s="51"/>
      <c r="E110" s="52" t="s">
        <v>114</v>
      </c>
      <c r="F110" s="92" t="s">
        <v>126</v>
      </c>
      <c r="G110" s="92" t="s">
        <v>122</v>
      </c>
      <c r="H110" s="54" t="s">
        <v>117</v>
      </c>
      <c r="I110" s="54"/>
      <c r="J110" s="53"/>
      <c r="K110" s="53" t="s">
        <v>111</v>
      </c>
      <c r="L110" s="53" t="s">
        <v>69</v>
      </c>
      <c r="M110" s="170" t="s">
        <v>113</v>
      </c>
      <c r="N110" s="76">
        <v>0</v>
      </c>
      <c r="O110" s="30">
        <v>0</v>
      </c>
      <c r="P110" s="30">
        <v>0</v>
      </c>
      <c r="Q110" s="60">
        <v>0</v>
      </c>
      <c r="R110" s="30">
        <f>Q110*1.062</f>
        <v>0</v>
      </c>
      <c r="S110" s="95">
        <f>R110*1.06</f>
        <v>0</v>
      </c>
    </row>
    <row r="111" spans="1:19" ht="20.25" customHeight="1">
      <c r="A111" s="141"/>
      <c r="B111" s="5" t="s">
        <v>232</v>
      </c>
      <c r="C111" s="137"/>
      <c r="D111" s="77" t="s">
        <v>155</v>
      </c>
      <c r="E111" s="78"/>
      <c r="F111" s="93"/>
      <c r="G111" s="93"/>
      <c r="H111" s="79"/>
      <c r="I111" s="79"/>
      <c r="J111" s="80"/>
      <c r="K111" s="80"/>
      <c r="L111" s="80"/>
      <c r="M111" s="174"/>
      <c r="N111" s="148">
        <v>15661.7</v>
      </c>
      <c r="O111" s="43">
        <v>10161.9</v>
      </c>
      <c r="P111" s="43">
        <v>33665.6</v>
      </c>
      <c r="Q111" s="81">
        <v>12365</v>
      </c>
      <c r="R111" s="43">
        <f>Q111*106.2/100</f>
        <v>13131.63</v>
      </c>
      <c r="S111" s="100">
        <f>R111*106/100</f>
        <v>13919.5278</v>
      </c>
    </row>
    <row r="112" spans="1:19" ht="24" customHeight="1">
      <c r="A112" s="141"/>
      <c r="B112" s="5"/>
      <c r="C112" s="137"/>
      <c r="D112" s="77" t="s">
        <v>128</v>
      </c>
      <c r="E112" s="78"/>
      <c r="F112" s="93"/>
      <c r="G112" s="93"/>
      <c r="H112" s="79"/>
      <c r="I112" s="79"/>
      <c r="J112" s="80"/>
      <c r="K112" s="80"/>
      <c r="L112" s="80"/>
      <c r="M112" s="174"/>
      <c r="N112" s="148">
        <v>0</v>
      </c>
      <c r="O112" s="43">
        <v>0</v>
      </c>
      <c r="P112" s="43">
        <v>0</v>
      </c>
      <c r="Q112" s="81">
        <v>0</v>
      </c>
      <c r="R112" s="43">
        <v>0</v>
      </c>
      <c r="S112" s="90">
        <v>0</v>
      </c>
    </row>
    <row r="113" spans="1:19" ht="24" customHeight="1">
      <c r="A113" s="141"/>
      <c r="B113" s="5"/>
      <c r="C113" s="137"/>
      <c r="D113" s="77" t="s">
        <v>160</v>
      </c>
      <c r="E113" s="78"/>
      <c r="F113" s="93"/>
      <c r="G113" s="93"/>
      <c r="H113" s="79"/>
      <c r="I113" s="79"/>
      <c r="J113" s="80"/>
      <c r="K113" s="80"/>
      <c r="L113" s="80"/>
      <c r="M113" s="174"/>
      <c r="N113" s="148">
        <v>0</v>
      </c>
      <c r="O113" s="43">
        <v>0</v>
      </c>
      <c r="P113" s="43">
        <v>0</v>
      </c>
      <c r="Q113" s="81">
        <v>0</v>
      </c>
      <c r="R113" s="43">
        <v>0</v>
      </c>
      <c r="S113" s="90"/>
    </row>
    <row r="114" spans="1:19" ht="24" customHeight="1">
      <c r="A114" s="141"/>
      <c r="B114" s="5"/>
      <c r="C114" s="137"/>
      <c r="D114" s="77" t="s">
        <v>149</v>
      </c>
      <c r="E114" s="78"/>
      <c r="F114" s="93"/>
      <c r="G114" s="93"/>
      <c r="H114" s="79"/>
      <c r="I114" s="79"/>
      <c r="J114" s="80"/>
      <c r="K114" s="80"/>
      <c r="L114" s="80"/>
      <c r="M114" s="174"/>
      <c r="N114" s="148">
        <v>0</v>
      </c>
      <c r="O114" s="43">
        <v>0</v>
      </c>
      <c r="P114" s="43">
        <v>0</v>
      </c>
      <c r="Q114" s="81">
        <v>0</v>
      </c>
      <c r="R114" s="43">
        <v>0</v>
      </c>
      <c r="S114" s="90">
        <v>0</v>
      </c>
    </row>
    <row r="115" spans="1:19" ht="20.25" customHeight="1">
      <c r="A115" s="202" t="s">
        <v>234</v>
      </c>
      <c r="B115" s="203" t="s">
        <v>42</v>
      </c>
      <c r="C115" s="201" t="s">
        <v>234</v>
      </c>
      <c r="D115" s="51"/>
      <c r="E115" s="52"/>
      <c r="F115" s="54"/>
      <c r="G115" s="54"/>
      <c r="H115" s="54"/>
      <c r="I115" s="54"/>
      <c r="J115" s="53"/>
      <c r="K115" s="53"/>
      <c r="L115" s="53"/>
      <c r="M115" s="170"/>
      <c r="N115" s="149">
        <v>0</v>
      </c>
      <c r="O115" s="65">
        <v>0</v>
      </c>
      <c r="P115" s="65">
        <v>0</v>
      </c>
      <c r="Q115" s="66">
        <f>P115*1.063</f>
        <v>0</v>
      </c>
      <c r="R115" s="65">
        <f>Q115*1.062</f>
        <v>0</v>
      </c>
      <c r="S115" s="110">
        <f>R115*1.06</f>
        <v>0</v>
      </c>
    </row>
    <row r="116" spans="1:19" ht="369.75" customHeight="1">
      <c r="A116" s="202"/>
      <c r="B116" s="203"/>
      <c r="C116" s="201"/>
      <c r="D116" s="59"/>
      <c r="E116" s="40" t="s">
        <v>114</v>
      </c>
      <c r="F116" s="45" t="s">
        <v>126</v>
      </c>
      <c r="G116" s="45" t="s">
        <v>122</v>
      </c>
      <c r="H116" s="45" t="s">
        <v>117</v>
      </c>
      <c r="I116" s="45"/>
      <c r="J116" s="42"/>
      <c r="K116" s="42" t="s">
        <v>111</v>
      </c>
      <c r="L116" s="42" t="s">
        <v>70</v>
      </c>
      <c r="M116" s="167" t="s">
        <v>113</v>
      </c>
      <c r="N116" s="67">
        <v>0</v>
      </c>
      <c r="O116" s="29">
        <v>0</v>
      </c>
      <c r="P116" s="29">
        <v>0</v>
      </c>
      <c r="Q116" s="55">
        <f>P116*1.063</f>
        <v>0</v>
      </c>
      <c r="R116" s="29">
        <f>Q116*1.062</f>
        <v>0</v>
      </c>
      <c r="S116" s="56">
        <f>R116*1.06</f>
        <v>0</v>
      </c>
    </row>
    <row r="117" spans="1:19" ht="15" customHeight="1">
      <c r="A117" s="141"/>
      <c r="B117" s="5"/>
      <c r="C117" s="136"/>
      <c r="D117" s="51" t="s">
        <v>160</v>
      </c>
      <c r="E117" s="52"/>
      <c r="F117" s="54"/>
      <c r="G117" s="54"/>
      <c r="H117" s="54"/>
      <c r="I117" s="54"/>
      <c r="J117" s="53"/>
      <c r="K117" s="53"/>
      <c r="L117" s="53"/>
      <c r="M117" s="170"/>
      <c r="N117" s="67">
        <v>0</v>
      </c>
      <c r="O117" s="29">
        <v>0</v>
      </c>
      <c r="P117" s="29">
        <v>0</v>
      </c>
      <c r="Q117" s="55">
        <v>0</v>
      </c>
      <c r="R117" s="29">
        <v>0</v>
      </c>
      <c r="S117" s="56">
        <v>0</v>
      </c>
    </row>
    <row r="118" spans="1:19" ht="13.5" customHeight="1">
      <c r="A118" s="141"/>
      <c r="B118" s="5"/>
      <c r="C118" s="136"/>
      <c r="D118" s="51" t="s">
        <v>128</v>
      </c>
      <c r="E118" s="52"/>
      <c r="F118" s="54"/>
      <c r="G118" s="54"/>
      <c r="H118" s="54"/>
      <c r="I118" s="54"/>
      <c r="J118" s="53"/>
      <c r="K118" s="53"/>
      <c r="L118" s="53"/>
      <c r="M118" s="170"/>
      <c r="N118" s="67">
        <v>0</v>
      </c>
      <c r="O118" s="29">
        <v>0</v>
      </c>
      <c r="P118" s="29">
        <v>0</v>
      </c>
      <c r="Q118" s="55">
        <v>0</v>
      </c>
      <c r="R118" s="29">
        <v>0</v>
      </c>
      <c r="S118" s="56">
        <v>0</v>
      </c>
    </row>
    <row r="119" spans="1:19" ht="13.5" customHeight="1">
      <c r="A119" s="141"/>
      <c r="B119" s="5"/>
      <c r="C119" s="136"/>
      <c r="D119" s="51" t="s">
        <v>127</v>
      </c>
      <c r="E119" s="52"/>
      <c r="F119" s="54"/>
      <c r="G119" s="54"/>
      <c r="H119" s="54"/>
      <c r="I119" s="54"/>
      <c r="J119" s="53"/>
      <c r="K119" s="53"/>
      <c r="L119" s="53"/>
      <c r="M119" s="170"/>
      <c r="N119" s="67">
        <v>0</v>
      </c>
      <c r="O119" s="29">
        <v>0</v>
      </c>
      <c r="P119" s="29">
        <v>0</v>
      </c>
      <c r="Q119" s="55">
        <v>0</v>
      </c>
      <c r="R119" s="29">
        <v>0</v>
      </c>
      <c r="S119" s="56">
        <v>0</v>
      </c>
    </row>
    <row r="120" spans="1:19" ht="13.5" customHeight="1">
      <c r="A120" s="141"/>
      <c r="B120" s="5"/>
      <c r="C120" s="136"/>
      <c r="D120" s="51" t="s">
        <v>156</v>
      </c>
      <c r="E120" s="52"/>
      <c r="F120" s="54"/>
      <c r="G120" s="54"/>
      <c r="H120" s="54"/>
      <c r="I120" s="54"/>
      <c r="J120" s="53"/>
      <c r="K120" s="53"/>
      <c r="L120" s="53"/>
      <c r="M120" s="170"/>
      <c r="N120" s="67">
        <v>0</v>
      </c>
      <c r="O120" s="29">
        <v>0</v>
      </c>
      <c r="P120" s="29">
        <v>0</v>
      </c>
      <c r="Q120" s="55">
        <v>0</v>
      </c>
      <c r="R120" s="29">
        <v>0</v>
      </c>
      <c r="S120" s="56">
        <v>0</v>
      </c>
    </row>
    <row r="121" spans="1:19" ht="13.5" customHeight="1">
      <c r="A121" s="141"/>
      <c r="B121" s="5"/>
      <c r="C121" s="136"/>
      <c r="D121" s="51" t="s">
        <v>155</v>
      </c>
      <c r="E121" s="52"/>
      <c r="F121" s="54"/>
      <c r="G121" s="54"/>
      <c r="H121" s="54"/>
      <c r="I121" s="54"/>
      <c r="J121" s="53"/>
      <c r="K121" s="53"/>
      <c r="L121" s="53"/>
      <c r="M121" s="170"/>
      <c r="N121" s="67">
        <v>0</v>
      </c>
      <c r="O121" s="29">
        <v>0</v>
      </c>
      <c r="P121" s="29">
        <v>0</v>
      </c>
      <c r="Q121" s="55">
        <v>0</v>
      </c>
      <c r="R121" s="29">
        <v>0</v>
      </c>
      <c r="S121" s="56">
        <v>0</v>
      </c>
    </row>
    <row r="122" spans="1:19" ht="13.5" customHeight="1">
      <c r="A122" s="202" t="s">
        <v>46</v>
      </c>
      <c r="B122" s="203" t="s">
        <v>45</v>
      </c>
      <c r="C122" s="201" t="s">
        <v>235</v>
      </c>
      <c r="D122" s="25"/>
      <c r="E122" s="49"/>
      <c r="F122" s="35"/>
      <c r="G122" s="35"/>
      <c r="H122" s="35"/>
      <c r="I122" s="35"/>
      <c r="J122" s="50"/>
      <c r="K122" s="50"/>
      <c r="L122" s="50"/>
      <c r="M122" s="169"/>
      <c r="N122" s="67">
        <f aca="true" t="shared" si="26" ref="N122:S122">N123</f>
        <v>0</v>
      </c>
      <c r="O122" s="29">
        <f t="shared" si="26"/>
        <v>0</v>
      </c>
      <c r="P122" s="29">
        <f t="shared" si="26"/>
        <v>0</v>
      </c>
      <c r="Q122" s="29">
        <f t="shared" si="26"/>
        <v>0</v>
      </c>
      <c r="R122" s="29">
        <f t="shared" si="26"/>
        <v>0</v>
      </c>
      <c r="S122" s="56">
        <f t="shared" si="26"/>
        <v>0</v>
      </c>
    </row>
    <row r="123" spans="1:19" ht="127.5" customHeight="1">
      <c r="A123" s="202"/>
      <c r="B123" s="203"/>
      <c r="C123" s="201"/>
      <c r="D123" s="77" t="s">
        <v>155</v>
      </c>
      <c r="E123" s="40" t="s">
        <v>114</v>
      </c>
      <c r="F123" s="45" t="s">
        <v>126</v>
      </c>
      <c r="G123" s="45" t="s">
        <v>122</v>
      </c>
      <c r="H123" s="45" t="s">
        <v>117</v>
      </c>
      <c r="I123" s="45"/>
      <c r="J123" s="42"/>
      <c r="K123" s="42" t="s">
        <v>111</v>
      </c>
      <c r="L123" s="42" t="s">
        <v>70</v>
      </c>
      <c r="M123" s="167" t="s">
        <v>113</v>
      </c>
      <c r="N123" s="67">
        <v>0</v>
      </c>
      <c r="O123" s="29">
        <v>0</v>
      </c>
      <c r="P123" s="29">
        <v>0</v>
      </c>
      <c r="Q123" s="55">
        <f>P123*1.063</f>
        <v>0</v>
      </c>
      <c r="R123" s="29">
        <f>Q123*1.062</f>
        <v>0</v>
      </c>
      <c r="S123" s="56">
        <f>R123*1.06</f>
        <v>0</v>
      </c>
    </row>
    <row r="124" spans="1:19" ht="23.25" customHeight="1">
      <c r="A124" s="202" t="s">
        <v>44</v>
      </c>
      <c r="B124" s="203" t="s">
        <v>43</v>
      </c>
      <c r="C124" s="201" t="s">
        <v>235</v>
      </c>
      <c r="D124" s="199"/>
      <c r="E124" s="49"/>
      <c r="F124" s="35"/>
      <c r="G124" s="35"/>
      <c r="H124" s="35"/>
      <c r="I124" s="35"/>
      <c r="J124" s="50"/>
      <c r="K124" s="50"/>
      <c r="L124" s="50"/>
      <c r="M124" s="169"/>
      <c r="N124" s="67">
        <f aca="true" t="shared" si="27" ref="N124:S124">N126</f>
        <v>0</v>
      </c>
      <c r="O124" s="29">
        <f t="shared" si="27"/>
        <v>0</v>
      </c>
      <c r="P124" s="29">
        <f>P126</f>
        <v>0</v>
      </c>
      <c r="Q124" s="29">
        <f t="shared" si="27"/>
        <v>100</v>
      </c>
      <c r="R124" s="29">
        <f t="shared" si="27"/>
        <v>106.2</v>
      </c>
      <c r="S124" s="56">
        <f t="shared" si="27"/>
        <v>112.6</v>
      </c>
    </row>
    <row r="125" spans="1:19" ht="104.25" customHeight="1">
      <c r="A125" s="202"/>
      <c r="B125" s="203"/>
      <c r="C125" s="201"/>
      <c r="D125" s="200"/>
      <c r="E125" s="40" t="s">
        <v>114</v>
      </c>
      <c r="F125" s="98" t="s">
        <v>126</v>
      </c>
      <c r="G125" s="98" t="s">
        <v>122</v>
      </c>
      <c r="H125" s="45" t="s">
        <v>117</v>
      </c>
      <c r="I125" s="45"/>
      <c r="J125" s="42"/>
      <c r="K125" s="42" t="s">
        <v>111</v>
      </c>
      <c r="L125" s="42" t="s">
        <v>71</v>
      </c>
      <c r="M125" s="167" t="s">
        <v>113</v>
      </c>
      <c r="N125" s="67"/>
      <c r="O125" s="29">
        <v>0</v>
      </c>
      <c r="P125" s="29">
        <v>0</v>
      </c>
      <c r="Q125" s="55">
        <f>P125*1.063</f>
        <v>0</v>
      </c>
      <c r="R125" s="29">
        <f>Q125*1.062</f>
        <v>0</v>
      </c>
      <c r="S125" s="56">
        <f>R125*1.06</f>
        <v>0</v>
      </c>
    </row>
    <row r="126" spans="1:19" ht="15.75" customHeight="1" thickBot="1">
      <c r="A126" s="141"/>
      <c r="B126" s="5"/>
      <c r="C126" s="96"/>
      <c r="D126" s="51" t="s">
        <v>155</v>
      </c>
      <c r="E126" s="52"/>
      <c r="F126" s="92"/>
      <c r="G126" s="92"/>
      <c r="H126" s="54"/>
      <c r="I126" s="54"/>
      <c r="J126" s="53"/>
      <c r="K126" s="53"/>
      <c r="L126" s="53"/>
      <c r="M126" s="170"/>
      <c r="N126" s="76">
        <v>0</v>
      </c>
      <c r="O126" s="30">
        <v>0</v>
      </c>
      <c r="P126" s="30">
        <v>0</v>
      </c>
      <c r="Q126" s="60">
        <v>100</v>
      </c>
      <c r="R126" s="30">
        <v>106.2</v>
      </c>
      <c r="S126" s="95">
        <v>112.6</v>
      </c>
    </row>
    <row r="127" spans="1:19" ht="20.25" customHeight="1">
      <c r="A127" s="176" t="s">
        <v>236</v>
      </c>
      <c r="B127" s="203" t="s">
        <v>47</v>
      </c>
      <c r="C127" s="222" t="s">
        <v>236</v>
      </c>
      <c r="D127" s="101" t="s">
        <v>161</v>
      </c>
      <c r="E127" s="102"/>
      <c r="F127" s="103"/>
      <c r="G127" s="103"/>
      <c r="H127" s="104"/>
      <c r="I127" s="104"/>
      <c r="J127" s="105"/>
      <c r="K127" s="105"/>
      <c r="L127" s="105"/>
      <c r="M127" s="177"/>
      <c r="N127" s="156">
        <f aca="true" t="shared" si="28" ref="N127:S127">N129</f>
        <v>0</v>
      </c>
      <c r="O127" s="106">
        <f t="shared" si="28"/>
        <v>0</v>
      </c>
      <c r="P127" s="194">
        <f t="shared" si="28"/>
        <v>0</v>
      </c>
      <c r="Q127" s="194">
        <f t="shared" si="28"/>
        <v>50</v>
      </c>
      <c r="R127" s="194">
        <f t="shared" si="28"/>
        <v>53.1</v>
      </c>
      <c r="S127" s="195">
        <f t="shared" si="28"/>
        <v>56.286</v>
      </c>
    </row>
    <row r="128" spans="1:19" ht="100.5" customHeight="1">
      <c r="A128" s="176"/>
      <c r="B128" s="203"/>
      <c r="C128" s="210"/>
      <c r="D128" s="59"/>
      <c r="E128" s="40" t="s">
        <v>114</v>
      </c>
      <c r="F128" s="98" t="s">
        <v>126</v>
      </c>
      <c r="G128" s="98" t="s">
        <v>122</v>
      </c>
      <c r="H128" s="45" t="s">
        <v>117</v>
      </c>
      <c r="I128" s="45"/>
      <c r="J128" s="42"/>
      <c r="K128" s="42"/>
      <c r="L128" s="42"/>
      <c r="M128" s="167"/>
      <c r="N128" s="67">
        <v>0</v>
      </c>
      <c r="O128" s="29">
        <v>0</v>
      </c>
      <c r="P128" s="29">
        <f>O128</f>
        <v>0</v>
      </c>
      <c r="Q128" s="55">
        <f>P128*1.063</f>
        <v>0</v>
      </c>
      <c r="R128" s="29">
        <f>Q128*1.062</f>
        <v>0</v>
      </c>
      <c r="S128" s="56">
        <f>R128*1.06</f>
        <v>0</v>
      </c>
    </row>
    <row r="129" spans="1:19" ht="14.25" customHeight="1">
      <c r="A129" s="141"/>
      <c r="B129" s="5"/>
      <c r="C129" s="136"/>
      <c r="D129" s="59" t="s">
        <v>161</v>
      </c>
      <c r="E129" s="40"/>
      <c r="F129" s="98"/>
      <c r="G129" s="98"/>
      <c r="H129" s="45"/>
      <c r="I129" s="45"/>
      <c r="J129" s="42"/>
      <c r="K129" s="42"/>
      <c r="L129" s="42"/>
      <c r="M129" s="167"/>
      <c r="N129" s="67">
        <v>0</v>
      </c>
      <c r="O129" s="29">
        <v>0</v>
      </c>
      <c r="P129" s="29">
        <v>0</v>
      </c>
      <c r="Q129" s="55">
        <v>50</v>
      </c>
      <c r="R129" s="29">
        <f>Q129*106.2/100</f>
        <v>53.1</v>
      </c>
      <c r="S129" s="56">
        <f>R129*106/100</f>
        <v>56.286</v>
      </c>
    </row>
    <row r="130" spans="1:19" ht="18.75" customHeight="1">
      <c r="A130" s="211" t="s">
        <v>237</v>
      </c>
      <c r="B130" s="203" t="s">
        <v>229</v>
      </c>
      <c r="C130" s="213" t="s">
        <v>237</v>
      </c>
      <c r="D130" s="25"/>
      <c r="E130" s="49"/>
      <c r="F130" s="35"/>
      <c r="G130" s="35"/>
      <c r="H130" s="35"/>
      <c r="I130" s="35"/>
      <c r="J130" s="50"/>
      <c r="K130" s="50"/>
      <c r="L130" s="50"/>
      <c r="M130" s="169"/>
      <c r="N130" s="157">
        <f aca="true" t="shared" si="29" ref="N130:S130">N132</f>
        <v>0</v>
      </c>
      <c r="O130" s="107">
        <f t="shared" si="29"/>
        <v>0</v>
      </c>
      <c r="P130" s="107">
        <f>P132</f>
        <v>0</v>
      </c>
      <c r="Q130" s="107">
        <f t="shared" si="29"/>
        <v>0</v>
      </c>
      <c r="R130" s="107">
        <f t="shared" si="29"/>
        <v>0</v>
      </c>
      <c r="S130" s="108">
        <f t="shared" si="29"/>
        <v>0</v>
      </c>
    </row>
    <row r="131" spans="1:19" ht="79.5" customHeight="1">
      <c r="A131" s="212"/>
      <c r="B131" s="203"/>
      <c r="C131" s="214"/>
      <c r="D131" s="59"/>
      <c r="E131" s="40" t="s">
        <v>114</v>
      </c>
      <c r="F131" s="98" t="s">
        <v>126</v>
      </c>
      <c r="G131" s="98" t="s">
        <v>122</v>
      </c>
      <c r="H131" s="45" t="s">
        <v>117</v>
      </c>
      <c r="I131" s="45"/>
      <c r="J131" s="42"/>
      <c r="K131" s="42"/>
      <c r="L131" s="42"/>
      <c r="M131" s="167"/>
      <c r="N131" s="67"/>
      <c r="O131" s="29"/>
      <c r="P131" s="29">
        <v>0</v>
      </c>
      <c r="Q131" s="55"/>
      <c r="R131" s="29"/>
      <c r="S131" s="56"/>
    </row>
    <row r="132" spans="1:19" ht="15" customHeight="1">
      <c r="A132" s="212"/>
      <c r="B132" s="5"/>
      <c r="C132" s="215"/>
      <c r="D132" s="51" t="s">
        <v>160</v>
      </c>
      <c r="E132" s="52"/>
      <c r="F132" s="92"/>
      <c r="G132" s="92"/>
      <c r="H132" s="54"/>
      <c r="I132" s="54"/>
      <c r="J132" s="53"/>
      <c r="K132" s="53"/>
      <c r="L132" s="53"/>
      <c r="M132" s="170"/>
      <c r="N132" s="67">
        <v>0</v>
      </c>
      <c r="O132" s="29">
        <v>0</v>
      </c>
      <c r="P132" s="29">
        <v>0</v>
      </c>
      <c r="Q132" s="55">
        <f>P132*1.063</f>
        <v>0</v>
      </c>
      <c r="R132" s="29">
        <f>Q132*1.062</f>
        <v>0</v>
      </c>
      <c r="S132" s="56">
        <f aca="true" t="shared" si="30" ref="S132:S138">R132*1.06</f>
        <v>0</v>
      </c>
    </row>
    <row r="133" spans="1:19" ht="20.25" customHeight="1">
      <c r="A133" s="216" t="s">
        <v>238</v>
      </c>
      <c r="B133" s="218" t="s">
        <v>230</v>
      </c>
      <c r="C133" s="219" t="s">
        <v>238</v>
      </c>
      <c r="D133" s="25"/>
      <c r="E133" s="49"/>
      <c r="F133" s="35"/>
      <c r="G133" s="35"/>
      <c r="H133" s="35"/>
      <c r="I133" s="35"/>
      <c r="J133" s="50"/>
      <c r="K133" s="50"/>
      <c r="L133" s="50"/>
      <c r="M133" s="169"/>
      <c r="N133" s="146">
        <f aca="true" t="shared" si="31" ref="N133:S133">N135</f>
        <v>270</v>
      </c>
      <c r="O133" s="38">
        <f t="shared" si="31"/>
        <v>269.9</v>
      </c>
      <c r="P133" s="47">
        <f>P135</f>
        <v>542</v>
      </c>
      <c r="Q133" s="47">
        <f t="shared" si="31"/>
        <v>300</v>
      </c>
      <c r="R133" s="47">
        <f t="shared" si="31"/>
        <v>318.6</v>
      </c>
      <c r="S133" s="186">
        <f t="shared" si="31"/>
        <v>337.71600000000007</v>
      </c>
    </row>
    <row r="134" spans="1:19" ht="101.25" customHeight="1">
      <c r="A134" s="217"/>
      <c r="B134" s="218"/>
      <c r="C134" s="220"/>
      <c r="D134" s="59"/>
      <c r="E134" s="40" t="s">
        <v>114</v>
      </c>
      <c r="F134" s="109" t="s">
        <v>126</v>
      </c>
      <c r="G134" s="109" t="s">
        <v>122</v>
      </c>
      <c r="H134" s="109"/>
      <c r="I134" s="45"/>
      <c r="J134" s="42"/>
      <c r="K134" s="42" t="s">
        <v>111</v>
      </c>
      <c r="L134" s="42" t="s">
        <v>72</v>
      </c>
      <c r="M134" s="167" t="s">
        <v>113</v>
      </c>
      <c r="N134" s="67">
        <v>0</v>
      </c>
      <c r="O134" s="29">
        <v>0</v>
      </c>
      <c r="P134" s="29">
        <v>0</v>
      </c>
      <c r="Q134" s="55">
        <f>P134*1.063</f>
        <v>0</v>
      </c>
      <c r="R134" s="29">
        <f>Q134*1.062</f>
        <v>0</v>
      </c>
      <c r="S134" s="56">
        <f t="shared" si="30"/>
        <v>0</v>
      </c>
    </row>
    <row r="135" spans="1:19" ht="24" customHeight="1">
      <c r="A135" s="217"/>
      <c r="B135" s="5"/>
      <c r="C135" s="221"/>
      <c r="D135" s="59" t="s">
        <v>162</v>
      </c>
      <c r="E135" s="40"/>
      <c r="F135" s="109"/>
      <c r="G135" s="109"/>
      <c r="H135" s="109"/>
      <c r="I135" s="45"/>
      <c r="J135" s="42"/>
      <c r="K135" s="42"/>
      <c r="L135" s="42"/>
      <c r="M135" s="167"/>
      <c r="N135" s="67">
        <v>270</v>
      </c>
      <c r="O135" s="29">
        <v>269.9</v>
      </c>
      <c r="P135" s="29">
        <v>542</v>
      </c>
      <c r="Q135" s="55">
        <v>300</v>
      </c>
      <c r="R135" s="29">
        <f>Q135*106.2/100</f>
        <v>318.6</v>
      </c>
      <c r="S135" s="56">
        <f>R135*106/100</f>
        <v>337.71600000000007</v>
      </c>
    </row>
    <row r="136" spans="1:19" ht="18" customHeight="1">
      <c r="A136" s="176"/>
      <c r="B136" s="5"/>
      <c r="C136" s="139"/>
      <c r="D136" s="57" t="s">
        <v>149</v>
      </c>
      <c r="E136" s="58"/>
      <c r="F136" s="27"/>
      <c r="G136" s="27"/>
      <c r="H136" s="27"/>
      <c r="I136" s="27"/>
      <c r="J136" s="41"/>
      <c r="K136" s="41"/>
      <c r="L136" s="41"/>
      <c r="M136" s="167"/>
      <c r="N136" s="149">
        <v>0</v>
      </c>
      <c r="O136" s="65">
        <v>0</v>
      </c>
      <c r="P136" s="65">
        <v>0</v>
      </c>
      <c r="Q136" s="66">
        <v>0</v>
      </c>
      <c r="R136" s="65">
        <v>0</v>
      </c>
      <c r="S136" s="110">
        <v>0</v>
      </c>
    </row>
    <row r="137" spans="1:19" ht="23.25" customHeight="1">
      <c r="A137" s="176"/>
      <c r="B137" s="5"/>
      <c r="C137" s="139"/>
      <c r="D137" s="57" t="s">
        <v>218</v>
      </c>
      <c r="E137" s="58"/>
      <c r="F137" s="27"/>
      <c r="G137" s="27"/>
      <c r="H137" s="27"/>
      <c r="I137" s="27"/>
      <c r="J137" s="41"/>
      <c r="K137" s="41"/>
      <c r="L137" s="41"/>
      <c r="M137" s="171"/>
      <c r="N137" s="67">
        <v>0</v>
      </c>
      <c r="O137" s="29">
        <v>0</v>
      </c>
      <c r="P137" s="29">
        <v>0</v>
      </c>
      <c r="Q137" s="55">
        <v>0</v>
      </c>
      <c r="R137" s="29">
        <v>0</v>
      </c>
      <c r="S137" s="56">
        <v>0</v>
      </c>
    </row>
    <row r="138" spans="1:19" ht="81" customHeight="1">
      <c r="A138" s="176" t="s">
        <v>239</v>
      </c>
      <c r="B138" s="5" t="s">
        <v>6</v>
      </c>
      <c r="C138" s="139" t="s">
        <v>239</v>
      </c>
      <c r="D138" s="57"/>
      <c r="E138" s="58"/>
      <c r="F138" s="27"/>
      <c r="G138" s="27"/>
      <c r="H138" s="27"/>
      <c r="I138" s="27"/>
      <c r="J138" s="41"/>
      <c r="K138" s="41"/>
      <c r="L138" s="41"/>
      <c r="M138" s="171"/>
      <c r="N138" s="158">
        <f>N139</f>
        <v>0</v>
      </c>
      <c r="O138" s="41">
        <f>O139</f>
        <v>0</v>
      </c>
      <c r="P138" s="41">
        <v>0</v>
      </c>
      <c r="Q138" s="41">
        <f>Q139</f>
        <v>0</v>
      </c>
      <c r="R138" s="41">
        <f>R139</f>
        <v>0</v>
      </c>
      <c r="S138" s="56">
        <f t="shared" si="30"/>
        <v>0</v>
      </c>
    </row>
    <row r="139" spans="1:19" ht="16.5" customHeight="1">
      <c r="A139" s="176"/>
      <c r="B139" s="5"/>
      <c r="C139" s="139"/>
      <c r="D139" s="57" t="s">
        <v>223</v>
      </c>
      <c r="E139" s="58"/>
      <c r="F139" s="27"/>
      <c r="G139" s="27"/>
      <c r="H139" s="27"/>
      <c r="I139" s="27"/>
      <c r="J139" s="41"/>
      <c r="K139" s="41"/>
      <c r="L139" s="41"/>
      <c r="M139" s="171"/>
      <c r="N139" s="67">
        <v>0</v>
      </c>
      <c r="O139" s="29">
        <v>0</v>
      </c>
      <c r="P139" s="29">
        <v>0</v>
      </c>
      <c r="Q139" s="55">
        <v>0</v>
      </c>
      <c r="R139" s="29">
        <v>0</v>
      </c>
      <c r="S139" s="56">
        <v>0</v>
      </c>
    </row>
    <row r="140" spans="1:19" ht="84.75" customHeight="1">
      <c r="A140" s="176" t="s">
        <v>240</v>
      </c>
      <c r="B140" s="5" t="s">
        <v>7</v>
      </c>
      <c r="C140" s="139" t="s">
        <v>240</v>
      </c>
      <c r="D140" s="57"/>
      <c r="E140" s="58"/>
      <c r="F140" s="27"/>
      <c r="G140" s="27"/>
      <c r="H140" s="27"/>
      <c r="I140" s="27"/>
      <c r="J140" s="41"/>
      <c r="K140" s="41"/>
      <c r="L140" s="41"/>
      <c r="M140" s="171"/>
      <c r="N140" s="158">
        <f>N141</f>
        <v>0</v>
      </c>
      <c r="O140" s="41">
        <f>O141</f>
        <v>0</v>
      </c>
      <c r="P140" s="41">
        <f>P141</f>
        <v>0</v>
      </c>
      <c r="Q140" s="41">
        <f>Q141</f>
        <v>0</v>
      </c>
      <c r="R140" s="41">
        <f>R141</f>
        <v>0</v>
      </c>
      <c r="S140" s="56">
        <v>0</v>
      </c>
    </row>
    <row r="141" spans="1:19" ht="14.25" customHeight="1">
      <c r="A141" s="176"/>
      <c r="B141" s="5"/>
      <c r="C141" s="139"/>
      <c r="D141" s="57" t="s">
        <v>162</v>
      </c>
      <c r="E141" s="58"/>
      <c r="F141" s="27"/>
      <c r="G141" s="27"/>
      <c r="H141" s="27"/>
      <c r="I141" s="27"/>
      <c r="J141" s="41"/>
      <c r="K141" s="41"/>
      <c r="L141" s="41"/>
      <c r="M141" s="171"/>
      <c r="N141" s="67">
        <v>0</v>
      </c>
      <c r="O141" s="29">
        <v>0</v>
      </c>
      <c r="P141" s="29">
        <v>0</v>
      </c>
      <c r="Q141" s="55">
        <v>0</v>
      </c>
      <c r="R141" s="29">
        <v>0</v>
      </c>
      <c r="S141" s="56">
        <v>0</v>
      </c>
    </row>
    <row r="142" spans="1:20" ht="107.25" customHeight="1">
      <c r="A142" s="178" t="s">
        <v>241</v>
      </c>
      <c r="B142" s="3" t="s">
        <v>55</v>
      </c>
      <c r="C142" s="139" t="s">
        <v>241</v>
      </c>
      <c r="D142" s="57"/>
      <c r="E142" s="58"/>
      <c r="F142" s="27"/>
      <c r="G142" s="27"/>
      <c r="H142" s="27"/>
      <c r="I142" s="27"/>
      <c r="J142" s="41"/>
      <c r="K142" s="41"/>
      <c r="L142" s="41"/>
      <c r="M142" s="171"/>
      <c r="N142" s="144">
        <f aca="true" t="shared" si="32" ref="N142:S142">N143+N154+N148</f>
        <v>969.5</v>
      </c>
      <c r="O142" s="31">
        <f t="shared" si="32"/>
        <v>969.5</v>
      </c>
      <c r="P142" s="31">
        <f t="shared" si="32"/>
        <v>1221.7</v>
      </c>
      <c r="Q142" s="31">
        <f t="shared" si="32"/>
        <v>1630.8000000000002</v>
      </c>
      <c r="R142" s="31">
        <f t="shared" si="32"/>
        <v>1731.9096</v>
      </c>
      <c r="S142" s="197">
        <f t="shared" si="32"/>
        <v>1835.824176</v>
      </c>
      <c r="T142" s="111"/>
    </row>
    <row r="143" spans="1:19" ht="15.75" customHeight="1">
      <c r="A143" s="202" t="s">
        <v>242</v>
      </c>
      <c r="B143" s="203" t="s">
        <v>54</v>
      </c>
      <c r="C143" s="201" t="s">
        <v>242</v>
      </c>
      <c r="D143" s="57"/>
      <c r="E143" s="58"/>
      <c r="F143" s="27"/>
      <c r="G143" s="27"/>
      <c r="H143" s="27"/>
      <c r="I143" s="27"/>
      <c r="J143" s="41"/>
      <c r="K143" s="41"/>
      <c r="L143" s="41"/>
      <c r="M143" s="171"/>
      <c r="N143" s="146">
        <f aca="true" t="shared" si="33" ref="N143:S143">N147</f>
        <v>485.6</v>
      </c>
      <c r="O143" s="38">
        <f t="shared" si="33"/>
        <v>485.6</v>
      </c>
      <c r="P143" s="38">
        <f>P147</f>
        <v>495.8</v>
      </c>
      <c r="Q143" s="38">
        <f t="shared" si="33"/>
        <v>617</v>
      </c>
      <c r="R143" s="38">
        <f t="shared" si="33"/>
        <v>655.254</v>
      </c>
      <c r="S143" s="166">
        <f t="shared" si="33"/>
        <v>694.56924</v>
      </c>
    </row>
    <row r="144" spans="1:19" ht="108.75" customHeight="1">
      <c r="A144" s="202"/>
      <c r="B144" s="203"/>
      <c r="C144" s="201"/>
      <c r="D144" s="51"/>
      <c r="E144" s="52" t="s">
        <v>164</v>
      </c>
      <c r="F144" s="92" t="s">
        <v>165</v>
      </c>
      <c r="G144" s="92" t="s">
        <v>166</v>
      </c>
      <c r="H144" s="7" t="s">
        <v>167</v>
      </c>
      <c r="I144" s="54"/>
      <c r="J144" s="53" t="s">
        <v>168</v>
      </c>
      <c r="K144" s="53"/>
      <c r="L144" s="53"/>
      <c r="M144" s="170"/>
      <c r="N144" s="67">
        <v>0</v>
      </c>
      <c r="O144" s="29">
        <v>0</v>
      </c>
      <c r="P144" s="29">
        <f>O144*1.08</f>
        <v>0</v>
      </c>
      <c r="Q144" s="55">
        <f>P144*1.063</f>
        <v>0</v>
      </c>
      <c r="R144" s="29">
        <f>Q144*1.062</f>
        <v>0</v>
      </c>
      <c r="S144" s="56">
        <f>R144*1.06</f>
        <v>0</v>
      </c>
    </row>
    <row r="145" spans="1:19" ht="93.75" customHeight="1">
      <c r="A145" s="202"/>
      <c r="B145" s="203"/>
      <c r="C145" s="201"/>
      <c r="D145" s="51"/>
      <c r="E145" s="52" t="s">
        <v>114</v>
      </c>
      <c r="F145" s="54" t="s">
        <v>147</v>
      </c>
      <c r="G145" s="54" t="s">
        <v>115</v>
      </c>
      <c r="H145" s="7" t="s">
        <v>12</v>
      </c>
      <c r="I145" s="54"/>
      <c r="J145" s="53" t="s">
        <v>76</v>
      </c>
      <c r="K145" s="53"/>
      <c r="L145" s="53"/>
      <c r="M145" s="170"/>
      <c r="N145" s="67">
        <v>0</v>
      </c>
      <c r="O145" s="29">
        <v>0</v>
      </c>
      <c r="P145" s="29">
        <v>0</v>
      </c>
      <c r="Q145" s="55">
        <f>P145*1.063</f>
        <v>0</v>
      </c>
      <c r="R145" s="29">
        <f>Q145*1.062</f>
        <v>0</v>
      </c>
      <c r="S145" s="56">
        <f>R145*1.06</f>
        <v>0</v>
      </c>
    </row>
    <row r="146" spans="1:19" ht="85.5" customHeight="1">
      <c r="A146" s="202"/>
      <c r="B146" s="203"/>
      <c r="C146" s="201"/>
      <c r="D146" s="59"/>
      <c r="E146" s="40" t="s">
        <v>117</v>
      </c>
      <c r="F146" s="45"/>
      <c r="G146" s="45"/>
      <c r="H146" s="7" t="s">
        <v>56</v>
      </c>
      <c r="I146" s="45"/>
      <c r="J146" s="53" t="s">
        <v>169</v>
      </c>
      <c r="K146" s="42"/>
      <c r="L146" s="42"/>
      <c r="M146" s="167"/>
      <c r="N146" s="67">
        <v>0</v>
      </c>
      <c r="O146" s="29">
        <v>0</v>
      </c>
      <c r="P146" s="29">
        <v>0</v>
      </c>
      <c r="Q146" s="55">
        <f>P146*1.063</f>
        <v>0</v>
      </c>
      <c r="R146" s="29">
        <f>Q146*1.062</f>
        <v>0</v>
      </c>
      <c r="S146" s="56">
        <f>R146*1.06</f>
        <v>0</v>
      </c>
    </row>
    <row r="147" spans="1:19" ht="23.25" customHeight="1">
      <c r="A147" s="141"/>
      <c r="B147" s="5"/>
      <c r="C147" s="136"/>
      <c r="D147" s="51" t="s">
        <v>163</v>
      </c>
      <c r="E147" s="52"/>
      <c r="F147" s="54"/>
      <c r="G147" s="54"/>
      <c r="H147" s="7"/>
      <c r="I147" s="54"/>
      <c r="J147" s="53"/>
      <c r="K147" s="53"/>
      <c r="L147" s="53"/>
      <c r="M147" s="170"/>
      <c r="N147" s="146">
        <v>485.6</v>
      </c>
      <c r="O147" s="29">
        <v>485.6</v>
      </c>
      <c r="P147" s="189">
        <v>495.8</v>
      </c>
      <c r="Q147" s="55">
        <v>617</v>
      </c>
      <c r="R147" s="29">
        <f>Q147*1.062</f>
        <v>655.254</v>
      </c>
      <c r="S147" s="56">
        <f>R147*1.06</f>
        <v>694.56924</v>
      </c>
    </row>
    <row r="148" spans="1:19" ht="17.25" customHeight="1">
      <c r="A148" s="202" t="s">
        <v>0</v>
      </c>
      <c r="B148" s="203" t="s">
        <v>53</v>
      </c>
      <c r="C148" s="201" t="s">
        <v>1</v>
      </c>
      <c r="D148" s="57"/>
      <c r="E148" s="58"/>
      <c r="F148" s="27"/>
      <c r="G148" s="27"/>
      <c r="H148" s="4"/>
      <c r="I148" s="27"/>
      <c r="J148" s="41"/>
      <c r="K148" s="41"/>
      <c r="L148" s="41"/>
      <c r="M148" s="171"/>
      <c r="N148" s="147">
        <f aca="true" t="shared" si="34" ref="N148:S148">N152</f>
        <v>473.9</v>
      </c>
      <c r="O148" s="47">
        <f t="shared" si="34"/>
        <v>473.9</v>
      </c>
      <c r="P148" s="47">
        <f t="shared" si="34"/>
        <v>468.2</v>
      </c>
      <c r="Q148" s="47">
        <f t="shared" si="34"/>
        <v>501.4</v>
      </c>
      <c r="R148" s="47">
        <f>R152</f>
        <v>532.4868</v>
      </c>
      <c r="S148" s="186">
        <f t="shared" si="34"/>
        <v>564.436008</v>
      </c>
    </row>
    <row r="149" spans="1:19" ht="99.75" customHeight="1">
      <c r="A149" s="202"/>
      <c r="B149" s="203"/>
      <c r="C149" s="201"/>
      <c r="D149" s="51"/>
      <c r="E149" s="52" t="s">
        <v>170</v>
      </c>
      <c r="F149" s="54" t="s">
        <v>171</v>
      </c>
      <c r="G149" s="54" t="s">
        <v>172</v>
      </c>
      <c r="H149" s="7" t="s">
        <v>73</v>
      </c>
      <c r="I149" s="54"/>
      <c r="J149" s="53" t="s">
        <v>115</v>
      </c>
      <c r="K149" s="53"/>
      <c r="L149" s="53"/>
      <c r="M149" s="170"/>
      <c r="N149" s="67"/>
      <c r="O149" s="29"/>
      <c r="P149" s="29">
        <v>0</v>
      </c>
      <c r="Q149" s="55"/>
      <c r="R149" s="29"/>
      <c r="S149" s="56"/>
    </row>
    <row r="150" spans="1:19" ht="44.25" customHeight="1">
      <c r="A150" s="202"/>
      <c r="B150" s="203"/>
      <c r="C150" s="201"/>
      <c r="D150" s="51"/>
      <c r="E150" s="52" t="s">
        <v>114</v>
      </c>
      <c r="F150" s="54" t="s">
        <v>147</v>
      </c>
      <c r="G150" s="54" t="s">
        <v>115</v>
      </c>
      <c r="H150" s="7" t="s">
        <v>12</v>
      </c>
      <c r="I150" s="54"/>
      <c r="J150" s="53" t="s">
        <v>76</v>
      </c>
      <c r="K150" s="53"/>
      <c r="L150" s="53"/>
      <c r="M150" s="170"/>
      <c r="N150" s="67"/>
      <c r="O150" s="29"/>
      <c r="P150" s="29">
        <v>0</v>
      </c>
      <c r="Q150" s="55"/>
      <c r="R150" s="29"/>
      <c r="S150" s="56"/>
    </row>
    <row r="151" spans="1:19" ht="119.25" customHeight="1">
      <c r="A151" s="202"/>
      <c r="B151" s="203"/>
      <c r="C151" s="208"/>
      <c r="D151" s="51"/>
      <c r="E151" s="52" t="s">
        <v>117</v>
      </c>
      <c r="F151" s="54"/>
      <c r="G151" s="54"/>
      <c r="H151" s="7" t="s">
        <v>56</v>
      </c>
      <c r="I151" s="54"/>
      <c r="J151" s="53" t="s">
        <v>169</v>
      </c>
      <c r="K151" s="53"/>
      <c r="L151" s="53"/>
      <c r="M151" s="170"/>
      <c r="N151" s="76"/>
      <c r="O151" s="30"/>
      <c r="P151" s="30">
        <v>0</v>
      </c>
      <c r="Q151" s="60"/>
      <c r="R151" s="30"/>
      <c r="S151" s="95"/>
    </row>
    <row r="152" spans="1:19" ht="23.25" customHeight="1">
      <c r="A152" s="141"/>
      <c r="B152" s="5"/>
      <c r="C152" s="135"/>
      <c r="D152" s="77" t="s">
        <v>156</v>
      </c>
      <c r="E152" s="78"/>
      <c r="F152" s="79"/>
      <c r="G152" s="79"/>
      <c r="H152" s="5"/>
      <c r="I152" s="79"/>
      <c r="J152" s="80"/>
      <c r="K152" s="80"/>
      <c r="L152" s="80"/>
      <c r="M152" s="174"/>
      <c r="N152" s="146">
        <v>473.9</v>
      </c>
      <c r="O152" s="29">
        <v>473.9</v>
      </c>
      <c r="P152" s="189">
        <f>P153</f>
        <v>468.2</v>
      </c>
      <c r="Q152" s="189">
        <f>Q153</f>
        <v>501.4</v>
      </c>
      <c r="R152" s="29">
        <f>Q152*1.062</f>
        <v>532.4868</v>
      </c>
      <c r="S152" s="56">
        <f>R152*1.06</f>
        <v>564.436008</v>
      </c>
    </row>
    <row r="153" spans="1:19" ht="24.75" customHeight="1">
      <c r="A153" s="141"/>
      <c r="B153" s="5"/>
      <c r="C153" s="61"/>
      <c r="D153" s="77" t="s">
        <v>156</v>
      </c>
      <c r="E153" s="78"/>
      <c r="F153" s="79"/>
      <c r="G153" s="79"/>
      <c r="H153" s="5"/>
      <c r="I153" s="79"/>
      <c r="J153" s="80"/>
      <c r="K153" s="80"/>
      <c r="L153" s="80"/>
      <c r="M153" s="174"/>
      <c r="N153" s="146">
        <v>473.9</v>
      </c>
      <c r="O153" s="29">
        <v>473.9</v>
      </c>
      <c r="P153" s="189">
        <v>468.2</v>
      </c>
      <c r="Q153" s="55">
        <v>501.4</v>
      </c>
      <c r="R153" s="29">
        <f aca="true" t="shared" si="35" ref="R153:R167">Q153*1.062</f>
        <v>532.4868</v>
      </c>
      <c r="S153" s="56">
        <f aca="true" t="shared" si="36" ref="S153:S169">R153*1.06</f>
        <v>564.436008</v>
      </c>
    </row>
    <row r="154" spans="1:19" ht="12.75" customHeight="1">
      <c r="A154" s="202" t="s">
        <v>1</v>
      </c>
      <c r="B154" s="203" t="s">
        <v>52</v>
      </c>
      <c r="C154" s="208" t="s">
        <v>1</v>
      </c>
      <c r="D154" s="57"/>
      <c r="E154" s="58"/>
      <c r="F154" s="27"/>
      <c r="G154" s="27"/>
      <c r="H154" s="4"/>
      <c r="I154" s="27"/>
      <c r="J154" s="41"/>
      <c r="K154" s="41"/>
      <c r="L154" s="41"/>
      <c r="M154" s="171"/>
      <c r="N154" s="146">
        <v>10</v>
      </c>
      <c r="O154" s="29">
        <v>10</v>
      </c>
      <c r="P154" s="189">
        <f>P157</f>
        <v>257.7</v>
      </c>
      <c r="Q154" s="189">
        <f>Q157</f>
        <v>512.4</v>
      </c>
      <c r="R154" s="29">
        <f t="shared" si="35"/>
        <v>544.1688</v>
      </c>
      <c r="S154" s="56">
        <f t="shared" si="36"/>
        <v>576.818928</v>
      </c>
    </row>
    <row r="155" spans="1:19" ht="119.25" customHeight="1">
      <c r="A155" s="202"/>
      <c r="B155" s="203"/>
      <c r="C155" s="209"/>
      <c r="D155" s="51"/>
      <c r="E155" s="52" t="s">
        <v>114</v>
      </c>
      <c r="F155" s="92" t="s">
        <v>147</v>
      </c>
      <c r="G155" s="92" t="s">
        <v>115</v>
      </c>
      <c r="H155" s="7" t="s">
        <v>12</v>
      </c>
      <c r="I155" s="54"/>
      <c r="J155" s="53" t="s">
        <v>76</v>
      </c>
      <c r="K155" s="53"/>
      <c r="L155" s="53"/>
      <c r="M155" s="170"/>
      <c r="N155" s="67">
        <v>0</v>
      </c>
      <c r="O155" s="29">
        <v>0</v>
      </c>
      <c r="P155" s="29">
        <v>0</v>
      </c>
      <c r="Q155" s="55">
        <f aca="true" t="shared" si="37" ref="Q155:Q169">P155*1.063</f>
        <v>0</v>
      </c>
      <c r="R155" s="29">
        <f t="shared" si="35"/>
        <v>0</v>
      </c>
      <c r="S155" s="56">
        <f t="shared" si="36"/>
        <v>0</v>
      </c>
    </row>
    <row r="156" spans="1:19" ht="84" customHeight="1">
      <c r="A156" s="202"/>
      <c r="B156" s="203"/>
      <c r="C156" s="210"/>
      <c r="D156" s="59"/>
      <c r="E156" s="40" t="s">
        <v>117</v>
      </c>
      <c r="F156" s="45"/>
      <c r="G156" s="45"/>
      <c r="H156" s="8" t="s">
        <v>173</v>
      </c>
      <c r="I156" s="45"/>
      <c r="J156" s="42" t="s">
        <v>174</v>
      </c>
      <c r="K156" s="42"/>
      <c r="L156" s="42"/>
      <c r="M156" s="167"/>
      <c r="N156" s="67">
        <v>0</v>
      </c>
      <c r="O156" s="29">
        <v>0</v>
      </c>
      <c r="P156" s="29">
        <v>0</v>
      </c>
      <c r="Q156" s="55">
        <f t="shared" si="37"/>
        <v>0</v>
      </c>
      <c r="R156" s="29">
        <f t="shared" si="35"/>
        <v>0</v>
      </c>
      <c r="S156" s="56">
        <f t="shared" si="36"/>
        <v>0</v>
      </c>
    </row>
    <row r="157" spans="1:19" ht="21.75" customHeight="1">
      <c r="A157" s="141"/>
      <c r="B157" s="5"/>
      <c r="C157" s="136"/>
      <c r="D157" s="59" t="s">
        <v>156</v>
      </c>
      <c r="E157" s="40"/>
      <c r="F157" s="45"/>
      <c r="G157" s="45"/>
      <c r="H157" s="8"/>
      <c r="I157" s="45"/>
      <c r="J157" s="42"/>
      <c r="K157" s="42"/>
      <c r="L157" s="42"/>
      <c r="M157" s="167"/>
      <c r="N157" s="146">
        <v>10</v>
      </c>
      <c r="O157" s="29">
        <v>10</v>
      </c>
      <c r="P157" s="189">
        <v>257.7</v>
      </c>
      <c r="Q157" s="55">
        <v>512.4</v>
      </c>
      <c r="R157" s="29">
        <f t="shared" si="35"/>
        <v>544.1688</v>
      </c>
      <c r="S157" s="56">
        <f t="shared" si="36"/>
        <v>576.818928</v>
      </c>
    </row>
    <row r="158" spans="1:19" ht="62.25" customHeight="1">
      <c r="A158" s="178" t="s">
        <v>2</v>
      </c>
      <c r="B158" s="3" t="s">
        <v>51</v>
      </c>
      <c r="C158" s="139" t="s">
        <v>2</v>
      </c>
      <c r="D158" s="57"/>
      <c r="E158" s="58"/>
      <c r="F158" s="27"/>
      <c r="G158" s="27"/>
      <c r="H158" s="4"/>
      <c r="I158" s="27"/>
      <c r="J158" s="41"/>
      <c r="K158" s="41"/>
      <c r="L158" s="41"/>
      <c r="M158" s="171"/>
      <c r="N158" s="144">
        <f>N168</f>
        <v>0</v>
      </c>
      <c r="O158" s="31">
        <f>O168</f>
        <v>0</v>
      </c>
      <c r="P158" s="31">
        <f>P168</f>
        <v>0</v>
      </c>
      <c r="Q158" s="31">
        <f>Q168</f>
        <v>0</v>
      </c>
      <c r="R158" s="107">
        <f t="shared" si="35"/>
        <v>0</v>
      </c>
      <c r="S158" s="108">
        <f t="shared" si="36"/>
        <v>0</v>
      </c>
    </row>
    <row r="159" spans="1:19" ht="94.5" customHeight="1">
      <c r="A159" s="178" t="s">
        <v>3</v>
      </c>
      <c r="B159" s="3" t="s">
        <v>50</v>
      </c>
      <c r="C159" s="139" t="s">
        <v>3</v>
      </c>
      <c r="D159" s="57"/>
      <c r="E159" s="58"/>
      <c r="F159" s="27"/>
      <c r="G159" s="27"/>
      <c r="H159" s="4"/>
      <c r="I159" s="27"/>
      <c r="J159" s="41"/>
      <c r="K159" s="41"/>
      <c r="L159" s="41"/>
      <c r="M159" s="171"/>
      <c r="N159" s="67">
        <v>0</v>
      </c>
      <c r="O159" s="29">
        <v>0</v>
      </c>
      <c r="P159" s="29">
        <f>O159</f>
        <v>0</v>
      </c>
      <c r="Q159" s="55">
        <f t="shared" si="37"/>
        <v>0</v>
      </c>
      <c r="R159" s="29">
        <f t="shared" si="35"/>
        <v>0</v>
      </c>
      <c r="S159" s="56">
        <f t="shared" si="36"/>
        <v>0</v>
      </c>
    </row>
    <row r="160" spans="1:19" ht="15" customHeight="1">
      <c r="A160" s="176"/>
      <c r="B160" s="5"/>
      <c r="C160" s="139"/>
      <c r="D160" s="57" t="s">
        <v>149</v>
      </c>
      <c r="E160" s="58"/>
      <c r="F160" s="27"/>
      <c r="G160" s="27"/>
      <c r="H160" s="4"/>
      <c r="I160" s="27"/>
      <c r="J160" s="41"/>
      <c r="K160" s="41"/>
      <c r="L160" s="41"/>
      <c r="M160" s="171"/>
      <c r="N160" s="67">
        <v>0</v>
      </c>
      <c r="O160" s="29">
        <v>0</v>
      </c>
      <c r="P160" s="29">
        <v>0</v>
      </c>
      <c r="Q160" s="55">
        <v>0</v>
      </c>
      <c r="R160" s="29">
        <v>0</v>
      </c>
      <c r="S160" s="56"/>
    </row>
    <row r="161" spans="1:19" ht="19.5" customHeight="1">
      <c r="A161" s="202" t="s">
        <v>4</v>
      </c>
      <c r="B161" s="203" t="s">
        <v>49</v>
      </c>
      <c r="C161" s="201" t="s">
        <v>4</v>
      </c>
      <c r="D161" s="57"/>
      <c r="E161" s="58"/>
      <c r="F161" s="27"/>
      <c r="G161" s="27"/>
      <c r="H161" s="4"/>
      <c r="I161" s="27"/>
      <c r="J161" s="41"/>
      <c r="K161" s="41"/>
      <c r="L161" s="41"/>
      <c r="M161" s="171"/>
      <c r="N161" s="67">
        <v>0</v>
      </c>
      <c r="O161" s="29">
        <v>0</v>
      </c>
      <c r="P161" s="29">
        <v>0</v>
      </c>
      <c r="Q161" s="55">
        <f t="shared" si="37"/>
        <v>0</v>
      </c>
      <c r="R161" s="29">
        <f t="shared" si="35"/>
        <v>0</v>
      </c>
      <c r="S161" s="56">
        <f t="shared" si="36"/>
        <v>0</v>
      </c>
    </row>
    <row r="162" spans="1:19" ht="99.75" customHeight="1">
      <c r="A162" s="202"/>
      <c r="B162" s="203"/>
      <c r="C162" s="201"/>
      <c r="D162" s="59"/>
      <c r="E162" s="40" t="s">
        <v>114</v>
      </c>
      <c r="F162" s="98" t="s">
        <v>175</v>
      </c>
      <c r="G162" s="98" t="s">
        <v>176</v>
      </c>
      <c r="H162" s="8" t="s">
        <v>117</v>
      </c>
      <c r="I162" s="45"/>
      <c r="J162" s="42"/>
      <c r="K162" s="42" t="s">
        <v>111</v>
      </c>
      <c r="L162" s="42" t="s">
        <v>177</v>
      </c>
      <c r="M162" s="167" t="s">
        <v>113</v>
      </c>
      <c r="N162" s="67">
        <v>0</v>
      </c>
      <c r="O162" s="29">
        <v>0</v>
      </c>
      <c r="P162" s="29">
        <f aca="true" t="shared" si="38" ref="P162:P167">O162</f>
        <v>0</v>
      </c>
      <c r="Q162" s="55">
        <f t="shared" si="37"/>
        <v>0</v>
      </c>
      <c r="R162" s="29">
        <f t="shared" si="35"/>
        <v>0</v>
      </c>
      <c r="S162" s="56">
        <f t="shared" si="36"/>
        <v>0</v>
      </c>
    </row>
    <row r="163" spans="1:19" ht="9.75" customHeight="1">
      <c r="A163" s="141"/>
      <c r="B163" s="5"/>
      <c r="C163" s="136"/>
      <c r="D163" s="59"/>
      <c r="E163" s="40"/>
      <c r="F163" s="98"/>
      <c r="G163" s="98"/>
      <c r="H163" s="8"/>
      <c r="I163" s="45"/>
      <c r="J163" s="42"/>
      <c r="K163" s="42"/>
      <c r="L163" s="42"/>
      <c r="M163" s="167"/>
      <c r="N163" s="67"/>
      <c r="O163" s="29"/>
      <c r="P163" s="29"/>
      <c r="Q163" s="55"/>
      <c r="R163" s="29"/>
      <c r="S163" s="56"/>
    </row>
    <row r="164" spans="1:19" ht="9.75" customHeight="1">
      <c r="A164" s="173"/>
      <c r="B164" s="5"/>
      <c r="C164" s="136"/>
      <c r="D164" s="57"/>
      <c r="E164" s="58"/>
      <c r="F164" s="27"/>
      <c r="G164" s="27"/>
      <c r="H164" s="4"/>
      <c r="I164" s="27"/>
      <c r="J164" s="41"/>
      <c r="K164" s="41"/>
      <c r="L164" s="41"/>
      <c r="M164" s="171"/>
      <c r="N164" s="67">
        <v>0</v>
      </c>
      <c r="O164" s="29">
        <v>0</v>
      </c>
      <c r="P164" s="29">
        <f t="shared" si="38"/>
        <v>0</v>
      </c>
      <c r="Q164" s="55">
        <f t="shared" si="37"/>
        <v>0</v>
      </c>
      <c r="R164" s="29">
        <f t="shared" si="35"/>
        <v>0</v>
      </c>
      <c r="S164" s="56">
        <f t="shared" si="36"/>
        <v>0</v>
      </c>
    </row>
    <row r="165" spans="1:19" ht="12.75" customHeight="1">
      <c r="A165" s="173"/>
      <c r="B165" s="5"/>
      <c r="C165" s="136"/>
      <c r="D165" s="57"/>
      <c r="E165" s="58"/>
      <c r="F165" s="27"/>
      <c r="G165" s="27"/>
      <c r="H165" s="4"/>
      <c r="I165" s="27"/>
      <c r="J165" s="41"/>
      <c r="K165" s="41"/>
      <c r="L165" s="41"/>
      <c r="M165" s="171"/>
      <c r="N165" s="67">
        <v>0</v>
      </c>
      <c r="O165" s="29">
        <v>0</v>
      </c>
      <c r="P165" s="29">
        <f t="shared" si="38"/>
        <v>0</v>
      </c>
      <c r="Q165" s="55">
        <f t="shared" si="37"/>
        <v>0</v>
      </c>
      <c r="R165" s="29">
        <f t="shared" si="35"/>
        <v>0</v>
      </c>
      <c r="S165" s="56">
        <f t="shared" si="36"/>
        <v>0</v>
      </c>
    </row>
    <row r="166" spans="1:19" ht="82.5" customHeight="1">
      <c r="A166" s="178" t="s">
        <v>5</v>
      </c>
      <c r="B166" s="3" t="s">
        <v>48</v>
      </c>
      <c r="C166" s="136" t="s">
        <v>5</v>
      </c>
      <c r="D166" s="57"/>
      <c r="E166" s="58"/>
      <c r="F166" s="27"/>
      <c r="G166" s="27"/>
      <c r="H166" s="4"/>
      <c r="I166" s="27"/>
      <c r="J166" s="41"/>
      <c r="K166" s="41"/>
      <c r="L166" s="41"/>
      <c r="M166" s="171"/>
      <c r="N166" s="67">
        <v>0</v>
      </c>
      <c r="O166" s="29">
        <v>0</v>
      </c>
      <c r="P166" s="29">
        <f t="shared" si="38"/>
        <v>0</v>
      </c>
      <c r="Q166" s="55">
        <f t="shared" si="37"/>
        <v>0</v>
      </c>
      <c r="R166" s="29">
        <f t="shared" si="35"/>
        <v>0</v>
      </c>
      <c r="S166" s="56">
        <f t="shared" si="36"/>
        <v>0</v>
      </c>
    </row>
    <row r="167" spans="1:19" ht="12.75" customHeight="1">
      <c r="A167" s="173"/>
      <c r="B167" s="5"/>
      <c r="C167" s="96"/>
      <c r="D167" s="57" t="s">
        <v>128</v>
      </c>
      <c r="E167" s="58"/>
      <c r="F167" s="27"/>
      <c r="G167" s="27"/>
      <c r="H167" s="4"/>
      <c r="I167" s="27"/>
      <c r="J167" s="41"/>
      <c r="K167" s="41"/>
      <c r="L167" s="41"/>
      <c r="M167" s="171"/>
      <c r="N167" s="67">
        <v>0</v>
      </c>
      <c r="O167" s="29">
        <v>0</v>
      </c>
      <c r="P167" s="29">
        <f t="shared" si="38"/>
        <v>0</v>
      </c>
      <c r="Q167" s="55">
        <f t="shared" si="37"/>
        <v>0</v>
      </c>
      <c r="R167" s="29">
        <f t="shared" si="35"/>
        <v>0</v>
      </c>
      <c r="S167" s="56">
        <f t="shared" si="36"/>
        <v>0</v>
      </c>
    </row>
    <row r="168" spans="1:19" ht="27.75" customHeight="1">
      <c r="A168" s="202" t="s">
        <v>3</v>
      </c>
      <c r="B168" s="203" t="s">
        <v>18</v>
      </c>
      <c r="C168" s="205" t="s">
        <v>3</v>
      </c>
      <c r="D168" s="112"/>
      <c r="E168" s="49"/>
      <c r="F168" s="34"/>
      <c r="G168" s="34"/>
      <c r="H168" s="113"/>
      <c r="I168" s="34"/>
      <c r="J168" s="114"/>
      <c r="K168" s="114"/>
      <c r="L168" s="114"/>
      <c r="M168" s="179"/>
      <c r="N168" s="148">
        <f>N170</f>
        <v>0</v>
      </c>
      <c r="O168" s="43">
        <f>O170</f>
        <v>0</v>
      </c>
      <c r="P168" s="43">
        <f>P170</f>
        <v>0</v>
      </c>
      <c r="Q168" s="43">
        <f>Q170</f>
        <v>0</v>
      </c>
      <c r="R168" s="43">
        <f>Q168*106.2/100</f>
        <v>0</v>
      </c>
      <c r="S168" s="90">
        <f>R168*106/100</f>
        <v>0</v>
      </c>
    </row>
    <row r="169" spans="1:19" ht="101.25" customHeight="1">
      <c r="A169" s="202"/>
      <c r="B169" s="203"/>
      <c r="C169" s="206"/>
      <c r="D169" s="112"/>
      <c r="E169" s="52" t="s">
        <v>114</v>
      </c>
      <c r="F169" s="92" t="s">
        <v>175</v>
      </c>
      <c r="G169" s="92" t="s">
        <v>176</v>
      </c>
      <c r="H169" s="7" t="s">
        <v>117</v>
      </c>
      <c r="I169" s="54"/>
      <c r="J169" s="53"/>
      <c r="K169" s="53" t="s">
        <v>111</v>
      </c>
      <c r="L169" s="53" t="s">
        <v>178</v>
      </c>
      <c r="M169" s="170" t="s">
        <v>113</v>
      </c>
      <c r="N169" s="76"/>
      <c r="O169" s="30"/>
      <c r="P169" s="30">
        <v>0</v>
      </c>
      <c r="Q169" s="60">
        <f t="shared" si="37"/>
        <v>0</v>
      </c>
      <c r="R169" s="43">
        <f>Q169*106.2/100</f>
        <v>0</v>
      </c>
      <c r="S169" s="95">
        <f t="shared" si="36"/>
        <v>0</v>
      </c>
    </row>
    <row r="170" spans="1:19" ht="14.25" customHeight="1">
      <c r="A170" s="202"/>
      <c r="B170" s="5"/>
      <c r="C170" s="207"/>
      <c r="D170" s="77" t="s">
        <v>192</v>
      </c>
      <c r="E170" s="78"/>
      <c r="F170" s="93"/>
      <c r="G170" s="93"/>
      <c r="H170" s="5"/>
      <c r="I170" s="79"/>
      <c r="J170" s="80"/>
      <c r="K170" s="80"/>
      <c r="L170" s="80"/>
      <c r="M170" s="174"/>
      <c r="N170" s="148"/>
      <c r="O170" s="29"/>
      <c r="P170" s="55"/>
      <c r="Q170" s="55"/>
      <c r="R170" s="43"/>
      <c r="S170" s="56"/>
    </row>
    <row r="171" spans="1:19" ht="70.5" customHeight="1" thickBot="1">
      <c r="A171" s="180" t="s">
        <v>179</v>
      </c>
      <c r="B171" s="115" t="s">
        <v>180</v>
      </c>
      <c r="C171" s="181" t="s">
        <v>195</v>
      </c>
      <c r="D171" s="116"/>
      <c r="E171" s="117"/>
      <c r="F171" s="118"/>
      <c r="G171" s="118"/>
      <c r="H171" s="115"/>
      <c r="I171" s="118"/>
      <c r="J171" s="119"/>
      <c r="K171" s="119"/>
      <c r="L171" s="119"/>
      <c r="M171" s="182"/>
      <c r="N171" s="159">
        <f>N7+N142+N168</f>
        <v>158469.4</v>
      </c>
      <c r="O171" s="120">
        <f>O7+O142+O168</f>
        <v>129283.2</v>
      </c>
      <c r="P171" s="120">
        <f>P158+P142+P7</f>
        <v>193547.5</v>
      </c>
      <c r="Q171" s="120">
        <f>Q7+Q142+Q168</f>
        <v>84624.3</v>
      </c>
      <c r="R171" s="120">
        <f>R7+R142+R168</f>
        <v>89450.04818000001</v>
      </c>
      <c r="S171" s="121">
        <f>S7+S142+S168</f>
        <v>93575.28001080001</v>
      </c>
    </row>
    <row r="172" spans="5:16" ht="12.75">
      <c r="E172" s="122"/>
      <c r="N172" s="111"/>
      <c r="O172" s="111"/>
      <c r="P172" s="123"/>
    </row>
    <row r="173" spans="1:19" ht="12.75">
      <c r="A173" s="124" t="s">
        <v>181</v>
      </c>
      <c r="B173" s="124"/>
      <c r="E173" s="122"/>
      <c r="I173" s="204" t="s">
        <v>182</v>
      </c>
      <c r="J173" s="204"/>
      <c r="L173" s="204"/>
      <c r="M173" s="204"/>
      <c r="O173" s="64"/>
      <c r="P173" s="204"/>
      <c r="Q173" s="204"/>
      <c r="R173" s="204"/>
      <c r="S173" s="204"/>
    </row>
    <row r="174" spans="2:19" ht="12.75">
      <c r="B174" s="2"/>
      <c r="N174" s="123"/>
      <c r="O174" s="123"/>
      <c r="Q174" s="125"/>
      <c r="R174" s="125"/>
      <c r="S174" s="125"/>
    </row>
    <row r="175" spans="1:19" ht="12.75">
      <c r="A175" s="24" t="s">
        <v>183</v>
      </c>
      <c r="N175" s="123"/>
      <c r="O175" s="123"/>
      <c r="P175" s="123"/>
      <c r="Q175" s="123"/>
      <c r="R175" s="123"/>
      <c r="S175" s="123"/>
    </row>
    <row r="176" spans="1:19" ht="12.75">
      <c r="A176" s="24" t="s">
        <v>184</v>
      </c>
      <c r="N176" s="123"/>
      <c r="O176" s="123"/>
      <c r="P176" s="123"/>
      <c r="Q176" s="123"/>
      <c r="R176" s="123"/>
      <c r="S176" s="123"/>
    </row>
    <row r="177" spans="1:17" ht="12.75">
      <c r="A177" s="24" t="s">
        <v>185</v>
      </c>
      <c r="Q177" s="125"/>
    </row>
    <row r="178" spans="9:15" ht="12.75">
      <c r="I178" s="2"/>
      <c r="O178" s="1"/>
    </row>
    <row r="186" ht="12.75">
      <c r="O186" s="1"/>
    </row>
  </sheetData>
  <sheetProtection/>
  <mergeCells count="107">
    <mergeCell ref="D1:S1"/>
    <mergeCell ref="A2:C4"/>
    <mergeCell ref="D2:D4"/>
    <mergeCell ref="E2:M2"/>
    <mergeCell ref="N2:S2"/>
    <mergeCell ref="E3:G3"/>
    <mergeCell ref="H3:J3"/>
    <mergeCell ref="K3:M3"/>
    <mergeCell ref="N3:O3"/>
    <mergeCell ref="Q3:S3"/>
    <mergeCell ref="C23:C24"/>
    <mergeCell ref="A8:A16"/>
    <mergeCell ref="B8:B16"/>
    <mergeCell ref="C8:C16"/>
    <mergeCell ref="A17:A19"/>
    <mergeCell ref="B17:B19"/>
    <mergeCell ref="C17:C19"/>
    <mergeCell ref="A39:A41"/>
    <mergeCell ref="C39:C41"/>
    <mergeCell ref="A42:A43"/>
    <mergeCell ref="B42:B43"/>
    <mergeCell ref="C42:C46"/>
    <mergeCell ref="A20:A22"/>
    <mergeCell ref="B20:B22"/>
    <mergeCell ref="C20:C22"/>
    <mergeCell ref="A23:A24"/>
    <mergeCell ref="B23:B24"/>
    <mergeCell ref="A47:A49"/>
    <mergeCell ref="B47:B49"/>
    <mergeCell ref="C47:C49"/>
    <mergeCell ref="A51:A52"/>
    <mergeCell ref="B51:B53"/>
    <mergeCell ref="C51:C53"/>
    <mergeCell ref="A55:A56"/>
    <mergeCell ref="B55:B58"/>
    <mergeCell ref="C55:C58"/>
    <mergeCell ref="A59:A61"/>
    <mergeCell ref="B59:B61"/>
    <mergeCell ref="C59:C61"/>
    <mergeCell ref="C79:C83"/>
    <mergeCell ref="A65:A68"/>
    <mergeCell ref="B65:B68"/>
    <mergeCell ref="C65:C68"/>
    <mergeCell ref="A69:A74"/>
    <mergeCell ref="B69:B70"/>
    <mergeCell ref="C69:C74"/>
    <mergeCell ref="A84:A85"/>
    <mergeCell ref="B84:B85"/>
    <mergeCell ref="C84:C85"/>
    <mergeCell ref="A88:A89"/>
    <mergeCell ref="C88:C89"/>
    <mergeCell ref="A75:A78"/>
    <mergeCell ref="B75:B77"/>
    <mergeCell ref="C75:C78"/>
    <mergeCell ref="A79:A83"/>
    <mergeCell ref="B79:B80"/>
    <mergeCell ref="A90:A94"/>
    <mergeCell ref="B90:B91"/>
    <mergeCell ref="C90:C94"/>
    <mergeCell ref="A95:A97"/>
    <mergeCell ref="B95:B96"/>
    <mergeCell ref="C95:C97"/>
    <mergeCell ref="B122:B123"/>
    <mergeCell ref="A99:A101"/>
    <mergeCell ref="B99:B101"/>
    <mergeCell ref="C99:C101"/>
    <mergeCell ref="A102:A103"/>
    <mergeCell ref="B102:B103"/>
    <mergeCell ref="C102:C103"/>
    <mergeCell ref="C133:C135"/>
    <mergeCell ref="B127:B128"/>
    <mergeCell ref="C127:C128"/>
    <mergeCell ref="A109:A110"/>
    <mergeCell ref="B109:B110"/>
    <mergeCell ref="C109:C110"/>
    <mergeCell ref="A115:A116"/>
    <mergeCell ref="B115:B116"/>
    <mergeCell ref="C115:C116"/>
    <mergeCell ref="A122:A123"/>
    <mergeCell ref="B154:B156"/>
    <mergeCell ref="C154:C156"/>
    <mergeCell ref="A143:A146"/>
    <mergeCell ref="B143:B146"/>
    <mergeCell ref="C143:C146"/>
    <mergeCell ref="A130:A132"/>
    <mergeCell ref="B130:B131"/>
    <mergeCell ref="C130:C132"/>
    <mergeCell ref="A133:A135"/>
    <mergeCell ref="B133:B134"/>
    <mergeCell ref="L173:M173"/>
    <mergeCell ref="P173:S173"/>
    <mergeCell ref="A161:A162"/>
    <mergeCell ref="B161:B162"/>
    <mergeCell ref="C161:C162"/>
    <mergeCell ref="A168:A170"/>
    <mergeCell ref="B168:B169"/>
    <mergeCell ref="C168:C170"/>
    <mergeCell ref="D124:D125"/>
    <mergeCell ref="C122:C123"/>
    <mergeCell ref="A124:A125"/>
    <mergeCell ref="B124:B125"/>
    <mergeCell ref="C124:C125"/>
    <mergeCell ref="I173:J173"/>
    <mergeCell ref="A148:A151"/>
    <mergeCell ref="B148:B151"/>
    <mergeCell ref="C148:C151"/>
    <mergeCell ref="A154:A15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Tyler</cp:lastModifiedBy>
  <cp:lastPrinted>2014-04-28T07:07:13Z</cp:lastPrinted>
  <dcterms:modified xsi:type="dcterms:W3CDTF">2014-05-06T16:29:56Z</dcterms:modified>
  <cp:category/>
  <cp:version/>
  <cp:contentType/>
  <cp:contentStatus/>
</cp:coreProperties>
</file>